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is" sheetId="1" r:id="rId1"/>
    <sheet name="bs" sheetId="2" r:id="rId2"/>
    <sheet name="cfs" sheetId="3" r:id="rId3"/>
    <sheet name="sce" sheetId="4" r:id="rId4"/>
  </sheets>
  <externalReferences>
    <externalReference r:id="rId7"/>
    <externalReference r:id="rId8"/>
  </externalReferences>
  <definedNames>
    <definedName name="_xlnm.Print_Area" localSheetId="1">'bs'!$A$1:$I$65</definedName>
    <definedName name="_xlnm.Print_Area" localSheetId="2">'cfs'!$A$1:$K$98</definedName>
    <definedName name="_xlnm.Print_Area" localSheetId="0">'is'!$A$1:$M$52</definedName>
    <definedName name="_xlnm.Print_Area" localSheetId="3">'sce'!$A$1:$L$41</definedName>
  </definedNames>
  <calcPr fullCalcOnLoad="1"/>
</workbook>
</file>

<file path=xl/sharedStrings.xml><?xml version="1.0" encoding="utf-8"?>
<sst xmlns="http://schemas.openxmlformats.org/spreadsheetml/2006/main" count="217" uniqueCount="176">
  <si>
    <t>Unaudited</t>
  </si>
  <si>
    <t>As At End of</t>
  </si>
  <si>
    <t>As At Preceding</t>
  </si>
  <si>
    <t>Financial Yr End</t>
  </si>
  <si>
    <t>RM'000</t>
  </si>
  <si>
    <t>Current Assets</t>
  </si>
  <si>
    <t>Current Liabilities</t>
  </si>
  <si>
    <t>Shareholders' Fund</t>
  </si>
  <si>
    <t>Share Capital</t>
  </si>
  <si>
    <t>Minority Interests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</si>
  <si>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</si>
  <si>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</si>
  <si>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</si>
  <si>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</si>
  <si>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</si>
  <si>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</si>
  <si>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</si>
  <si>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</si>
  <si>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</si>
  <si>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</si>
  <si>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N/A</t>
  </si>
  <si>
    <t>(b)</t>
  </si>
  <si>
    <t xml:space="preserve">  G R O U P</t>
  </si>
  <si>
    <t xml:space="preserve">                      A N T A H</t>
  </si>
  <si>
    <t>Cumulative Quarter</t>
  </si>
  <si>
    <t>Jointly controlled operation</t>
  </si>
  <si>
    <t>Property, Plant and Equipment</t>
  </si>
  <si>
    <t>Goodwill on Consolidation</t>
  </si>
  <si>
    <t>Finance cost</t>
  </si>
  <si>
    <t>Income tax</t>
  </si>
  <si>
    <t>Fully diluted (sen)</t>
  </si>
  <si>
    <t xml:space="preserve">   G R O U P</t>
  </si>
  <si>
    <t xml:space="preserve">                              A N T A H</t>
  </si>
  <si>
    <t>Cash flow from operating activities</t>
  </si>
  <si>
    <t>Adjustments for:</t>
  </si>
  <si>
    <t>Interest income</t>
  </si>
  <si>
    <t>Interest paid</t>
  </si>
  <si>
    <t>Net cash generated from  / (used in) operating activities</t>
  </si>
  <si>
    <t>Cash flow from investing activities</t>
  </si>
  <si>
    <t>Interest received</t>
  </si>
  <si>
    <t>Cash flow from financing activities</t>
  </si>
  <si>
    <t>Net increase / (decrease) in cash and cash equivalent</t>
  </si>
  <si>
    <t>ANTAH HOLDINGS BERHAD</t>
  </si>
  <si>
    <t>Cash generated from / (used in ) operation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</si>
  <si>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</si>
  <si>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</si>
  <si>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</si>
  <si>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</si>
  <si>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</si>
  <si>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</si>
  <si>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</si>
  <si>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</si>
  <si>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</si>
  <si>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</si>
  <si>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</si>
  <si>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</si>
  <si>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</si>
  <si>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CASH AND CASH EQUIVALENTS</t>
  </si>
  <si>
    <t>Short term deposit</t>
  </si>
  <si>
    <t>Cash and bank balances</t>
  </si>
  <si>
    <t>Bank Overdraft</t>
  </si>
  <si>
    <t>Cash and cash equivalent at end of quarter</t>
  </si>
  <si>
    <t>Interest expense</t>
  </si>
  <si>
    <t>CONDENSED CONSOLIDATED INCOME STATEMENT</t>
  </si>
  <si>
    <t xml:space="preserve">CONDENSED CONSOLIDATED STATEMENTS OF CHANGES IN EQUITY </t>
  </si>
  <si>
    <t>CONDENSED CONSOLIDATED CASH FLOW STATEMENTS</t>
  </si>
  <si>
    <t>CONDENSED CONSOLIDATED BALANCE SHEET</t>
  </si>
  <si>
    <t>(i)   Basic (based on 339,630,465 ordinary shares) (sen)</t>
  </si>
  <si>
    <t>on</t>
  </si>
  <si>
    <t>Consolidation</t>
  </si>
  <si>
    <t xml:space="preserve">Loss on disposal of short term investment </t>
  </si>
  <si>
    <t xml:space="preserve">Proceeds from disposal of short term investment </t>
  </si>
  <si>
    <t xml:space="preserve">Profit / (loss) before  taxation and minority  interests </t>
  </si>
  <si>
    <t xml:space="preserve">              A N T A H</t>
  </si>
  <si>
    <t xml:space="preserve">            G R O U P</t>
  </si>
  <si>
    <t xml:space="preserve">               A N T A H</t>
  </si>
  <si>
    <t xml:space="preserve">              G R O U P  </t>
  </si>
  <si>
    <t>Currency translation differences</t>
  </si>
  <si>
    <t>Balance as at 1 July 2005</t>
  </si>
  <si>
    <t xml:space="preserve">Operating (loss)/profit before changes in working capital </t>
  </si>
  <si>
    <t xml:space="preserve">Capital reserve in subsidiary </t>
  </si>
  <si>
    <t>The annexed notes form an integral part of this quarterly report.</t>
  </si>
  <si>
    <t>Loss for the quarter</t>
  </si>
  <si>
    <t>Provision for retirement benefits</t>
  </si>
  <si>
    <t>Net Assets per share (RM)</t>
  </si>
  <si>
    <t xml:space="preserve">  - under provision in prior years</t>
  </si>
  <si>
    <t>Audited</t>
  </si>
  <si>
    <t>Write down of short term investments</t>
  </si>
  <si>
    <t>Non current assets</t>
  </si>
  <si>
    <t>Freehold land and related costs held for sale</t>
  </si>
  <si>
    <t>Highway Development Expenditure</t>
  </si>
  <si>
    <t xml:space="preserve">Investment in associates </t>
  </si>
  <si>
    <t>Other Long Term Investments</t>
  </si>
  <si>
    <t>Inventories</t>
  </si>
  <si>
    <t>Property developments costs</t>
  </si>
  <si>
    <t>Trade receivables</t>
  </si>
  <si>
    <t>Amount due from associates</t>
  </si>
  <si>
    <t>Other receivables,deposits and prepayments</t>
  </si>
  <si>
    <t>Tax recoverables</t>
  </si>
  <si>
    <t>Short term investments</t>
  </si>
  <si>
    <t>Fixed deposits</t>
  </si>
  <si>
    <t>Amount due to directors</t>
  </si>
  <si>
    <t>Amount due to associates</t>
  </si>
  <si>
    <t>Trade payables</t>
  </si>
  <si>
    <t>Other payables and accruals</t>
  </si>
  <si>
    <t>Hire purchase and finance lease liabilities</t>
  </si>
  <si>
    <t>Short term borrowings</t>
  </si>
  <si>
    <t>Tax payable</t>
  </si>
  <si>
    <t>Net current liabilities</t>
  </si>
  <si>
    <t>Non current liabilities</t>
  </si>
  <si>
    <t>Amount due to Government</t>
  </si>
  <si>
    <t>Long terms loans</t>
  </si>
  <si>
    <t>Retirement benefits</t>
  </si>
  <si>
    <t xml:space="preserve">Reserves </t>
  </si>
  <si>
    <t>Revenue</t>
  </si>
  <si>
    <t>Cost of sales</t>
  </si>
  <si>
    <t>Gross profit/(loss)</t>
  </si>
  <si>
    <t>Marketing and distribution expenses</t>
  </si>
  <si>
    <t>Administration expenses</t>
  </si>
  <si>
    <t>Share in profit of associates</t>
  </si>
  <si>
    <t>(Loss)/Profit before tax</t>
  </si>
  <si>
    <t>Bad debts written off</t>
  </si>
  <si>
    <t xml:space="preserve">(Gain)/Loss in disposal of </t>
  </si>
  <si>
    <t xml:space="preserve">  -property,plant and equipment</t>
  </si>
  <si>
    <t xml:space="preserve">  -short term investments</t>
  </si>
  <si>
    <t>Gross dividend income</t>
  </si>
  <si>
    <t>Inventories written off</t>
  </si>
  <si>
    <t>Impairment losses on</t>
  </si>
  <si>
    <t xml:space="preserve">  -highway development expenditure</t>
  </si>
  <si>
    <t xml:space="preserve">  -goodwill</t>
  </si>
  <si>
    <t>Loss on termination of joint venture</t>
  </si>
  <si>
    <t>Unrealised loss on foreign exchange</t>
  </si>
  <si>
    <t>Overprovision for compensation in prior year</t>
  </si>
  <si>
    <t>Provision for corporate guarantee liabilities</t>
  </si>
  <si>
    <t>Provision for doubtful debts-net</t>
  </si>
  <si>
    <t>Share in profits of associates</t>
  </si>
  <si>
    <t>Write back short term investments</t>
  </si>
  <si>
    <t>Decrease in inventories</t>
  </si>
  <si>
    <t>Decrease in property development costs</t>
  </si>
  <si>
    <t>(Increase)/decrease in trade and other receivables</t>
  </si>
  <si>
    <t>Increase in trade and other payables</t>
  </si>
  <si>
    <t>Increase in Housing Development Account</t>
  </si>
  <si>
    <t>Income tax paid</t>
  </si>
  <si>
    <t>Income tax refunded</t>
  </si>
  <si>
    <t>Retirement benefits paid</t>
  </si>
  <si>
    <t>Purchase of property, plant and equipment</t>
  </si>
  <si>
    <t>Net dividends received</t>
  </si>
  <si>
    <t>Increase in fixed deposits pledged</t>
  </si>
  <si>
    <t>Payments for highway developments expenditure</t>
  </si>
  <si>
    <t xml:space="preserve">Proceeds from disposal of property,plant and equipment </t>
  </si>
  <si>
    <t>Proceeds from disposal of investments</t>
  </si>
  <si>
    <t>Proceeds from bank borrowings</t>
  </si>
  <si>
    <t xml:space="preserve">Repayment of bank borrowings </t>
  </si>
  <si>
    <t>Repayment of hire purchase and finance lease liabilities</t>
  </si>
  <si>
    <t>Cash and cash equivalent at beginning of year</t>
  </si>
  <si>
    <t xml:space="preserve">Less: </t>
  </si>
  <si>
    <t>Fixed deposits pledged</t>
  </si>
  <si>
    <t>Housing Development Account</t>
  </si>
  <si>
    <t>Unrealised gain on foreign exchange</t>
  </si>
  <si>
    <t xml:space="preserve">  -subsidiary company</t>
  </si>
  <si>
    <t xml:space="preserve">  -other long term investment</t>
  </si>
  <si>
    <t>Income tax waived</t>
  </si>
  <si>
    <t>Earnings/(loss) per share (sen)</t>
  </si>
  <si>
    <t>First Quarter</t>
  </si>
  <si>
    <t>FOR THE QUARTER ENDED 30 SEPTEMBER 2006</t>
  </si>
  <si>
    <t>QUARTER ENDED 30 SEPTEMBER 2006</t>
  </si>
  <si>
    <t>Profit/(loss) attributable to members of the Company</t>
  </si>
  <si>
    <t>Balance as at 1 July 2006</t>
  </si>
  <si>
    <t>Balance as at 30 September 2005</t>
  </si>
  <si>
    <t>Balance as at 30 September 2006</t>
  </si>
  <si>
    <t>Other income</t>
  </si>
  <si>
    <t>Other expenses</t>
  </si>
  <si>
    <t>Fixed assets written off</t>
  </si>
  <si>
    <t>Debts written off</t>
  </si>
  <si>
    <t>Exchange difference</t>
  </si>
  <si>
    <t>QUARTERLY REPORT ON CONSOLIDATED RESULTS FOR THE FIRST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</si>
</sst>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dd\-mmm\-yy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mmmm\ d\,\ yyyy"/>
    <numFmt numFmtId="176" formatCode="d\-mmm\-yyyy"/>
    <numFmt numFmtId="177" formatCode="_(* #,##0.000_);_(* \(#,##0.0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3" fillId="0" borderId="4" xfId="0" applyNumberFormat="1" applyFont="1" applyBorder="1" applyAlignment="1">
      <alignment/>
    </xf>
    <xf numFmtId="171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4" xfId="15" applyNumberFormat="1" applyFont="1" applyBorder="1" applyAlignment="1">
      <alignment/>
    </xf>
    <xf numFmtId="173" fontId="4" fillId="0" borderId="4" xfId="15" applyNumberFormat="1" applyFont="1" applyBorder="1" applyAlignment="1">
      <alignment horizontal="center"/>
    </xf>
    <xf numFmtId="43" fontId="4" fillId="0" borderId="0" xfId="15" applyNumberFormat="1" applyFont="1" applyAlignment="1">
      <alignment/>
    </xf>
    <xf numFmtId="43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71" fontId="3" fillId="0" borderId="0" xfId="0" applyNumberFormat="1" applyFont="1" applyAlignment="1">
      <alignment/>
    </xf>
    <xf numFmtId="43" fontId="4" fillId="0" borderId="8" xfId="15" applyNumberFormat="1" applyFont="1" applyBorder="1" applyAlignment="1">
      <alignment/>
    </xf>
    <xf numFmtId="43" fontId="4" fillId="0" borderId="9" xfId="15" applyNumberFormat="1" applyFont="1" applyBorder="1" applyAlignment="1">
      <alignment horizontal="center"/>
    </xf>
    <xf numFmtId="43" fontId="4" fillId="0" borderId="10" xfId="15" applyNumberFormat="1" applyFont="1" applyBorder="1" applyAlignment="1">
      <alignment horizontal="center"/>
    </xf>
    <xf numFmtId="43" fontId="4" fillId="0" borderId="9" xfId="15" applyNumberFormat="1" applyFont="1" applyBorder="1" applyAlignment="1">
      <alignment/>
    </xf>
    <xf numFmtId="0" fontId="10" fillId="0" borderId="0" xfId="0" applyFont="1" applyAlignment="1">
      <alignment vertical="top"/>
    </xf>
    <xf numFmtId="173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3" fontId="0" fillId="0" borderId="0" xfId="15" applyNumberFormat="1" applyAlignment="1">
      <alignment/>
    </xf>
    <xf numFmtId="173" fontId="0" fillId="0" borderId="7" xfId="15" applyNumberFormat="1" applyBorder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73" fontId="8" fillId="0" borderId="0" xfId="15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71" fontId="1" fillId="0" borderId="19" xfId="0" applyNumberFormat="1" applyFont="1" applyBorder="1" applyAlignment="1">
      <alignment horizontal="right"/>
    </xf>
    <xf numFmtId="171" fontId="1" fillId="0" borderId="20" xfId="0" applyNumberFormat="1" applyFont="1" applyBorder="1" applyAlignment="1">
      <alignment horizontal="right"/>
    </xf>
    <xf numFmtId="173" fontId="8" fillId="0" borderId="21" xfId="15" applyNumberFormat="1" applyFont="1" applyBorder="1" applyAlignment="1">
      <alignment/>
    </xf>
    <xf numFmtId="173" fontId="8" fillId="0" borderId="22" xfId="15" applyNumberFormat="1" applyFont="1" applyBorder="1" applyAlignment="1">
      <alignment/>
    </xf>
    <xf numFmtId="173" fontId="8" fillId="0" borderId="23" xfId="15" applyNumberFormat="1" applyFont="1" applyBorder="1" applyAlignment="1">
      <alignment/>
    </xf>
    <xf numFmtId="0" fontId="9" fillId="0" borderId="0" xfId="0" applyFont="1" applyAlignment="1">
      <alignment/>
    </xf>
    <xf numFmtId="171" fontId="1" fillId="0" borderId="24" xfId="0" applyNumberFormat="1" applyFont="1" applyBorder="1" applyAlignment="1">
      <alignment horizontal="right"/>
    </xf>
    <xf numFmtId="171" fontId="1" fillId="0" borderId="25" xfId="0" applyNumberFormat="1" applyFont="1" applyBorder="1" applyAlignment="1">
      <alignment horizontal="right"/>
    </xf>
    <xf numFmtId="43" fontId="0" fillId="0" borderId="0" xfId="0" applyNumberFormat="1" applyAlignment="1">
      <alignment/>
    </xf>
    <xf numFmtId="173" fontId="0" fillId="0" borderId="0" xfId="15" applyNumberFormat="1" applyBorder="1" applyAlignment="1">
      <alignment/>
    </xf>
    <xf numFmtId="43" fontId="4" fillId="0" borderId="8" xfId="15" applyNumberFormat="1" applyFont="1" applyBorder="1" applyAlignment="1">
      <alignment horizontal="center"/>
    </xf>
    <xf numFmtId="43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29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7" xfId="15" applyNumberFormat="1" applyFont="1" applyBorder="1" applyAlignment="1">
      <alignment/>
    </xf>
    <xf numFmtId="173" fontId="4" fillId="0" borderId="28" xfId="15" applyNumberFormat="1" applyFont="1" applyBorder="1" applyAlignment="1">
      <alignment/>
    </xf>
    <xf numFmtId="171" fontId="4" fillId="0" borderId="0" xfId="0" applyNumberFormat="1" applyFont="1" applyAlignment="1">
      <alignment horizontal="left"/>
    </xf>
    <xf numFmtId="17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3" fontId="4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3" fillId="0" borderId="0" xfId="0" applyNumberFormat="1" applyFont="1" applyBorder="1" applyAlignment="1">
      <alignment horizontal="center"/>
    </xf>
    <xf numFmtId="43" fontId="0" fillId="0" borderId="26" xfId="15" applyFont="1" applyBorder="1" applyAlignment="1">
      <alignment/>
    </xf>
    <xf numFmtId="43" fontId="0" fillId="0" borderId="0" xfId="15" applyFont="1" applyAlignment="1">
      <alignment/>
    </xf>
    <xf numFmtId="173" fontId="0" fillId="0" borderId="30" xfId="15" applyNumberFormat="1" applyFont="1" applyBorder="1" applyAlignment="1">
      <alignment/>
    </xf>
    <xf numFmtId="173" fontId="0" fillId="0" borderId="26" xfId="15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0" fillId="0" borderId="31" xfId="15" applyNumberFormat="1" applyFont="1" applyFill="1" applyBorder="1" applyAlignment="1">
      <alignment/>
    </xf>
    <xf numFmtId="173" fontId="0" fillId="0" borderId="21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173" fontId="0" fillId="0" borderId="6" xfId="15" applyNumberFormat="1" applyFont="1" applyFill="1" applyBorder="1" applyAlignment="1">
      <alignment/>
    </xf>
    <xf numFmtId="173" fontId="0" fillId="0" borderId="22" xfId="15" applyNumberFormat="1" applyFont="1" applyFill="1" applyBorder="1" applyAlignment="1">
      <alignment/>
    </xf>
    <xf numFmtId="173" fontId="0" fillId="0" borderId="32" xfId="15" applyNumberFormat="1" applyFont="1" applyFill="1" applyBorder="1" applyAlignment="1">
      <alignment/>
    </xf>
    <xf numFmtId="173" fontId="0" fillId="0" borderId="23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0" fillId="0" borderId="27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22" xfId="0" applyFont="1" applyFill="1" applyBorder="1" applyAlignment="1">
      <alignment horizontal="center"/>
    </xf>
    <xf numFmtId="171" fontId="3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4" xfId="15" applyNumberFormat="1" applyFont="1" applyFill="1" applyBorder="1" applyAlignment="1">
      <alignment/>
    </xf>
    <xf numFmtId="0" fontId="0" fillId="0" borderId="0" xfId="0" applyFill="1" applyAlignment="1">
      <alignment/>
    </xf>
    <xf numFmtId="173" fontId="4" fillId="0" borderId="33" xfId="15" applyNumberFormat="1" applyFont="1" applyFill="1" applyBorder="1" applyAlignment="1">
      <alignment/>
    </xf>
    <xf numFmtId="43" fontId="4" fillId="0" borderId="9" xfId="15" applyNumberFormat="1" applyFont="1" applyFill="1" applyBorder="1" applyAlignment="1">
      <alignment/>
    </xf>
    <xf numFmtId="43" fontId="4" fillId="0" borderId="34" xfId="15" applyNumberFormat="1" applyFont="1" applyFill="1" applyBorder="1" applyAlignment="1">
      <alignment/>
    </xf>
    <xf numFmtId="43" fontId="4" fillId="0" borderId="35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0" xfId="15" applyNumberFormat="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173" fontId="4" fillId="0" borderId="7" xfId="15" applyNumberFormat="1" applyFont="1" applyBorder="1" applyAlignment="1">
      <alignment/>
    </xf>
    <xf numFmtId="173" fontId="4" fillId="0" borderId="7" xfId="15" applyNumberFormat="1" applyFont="1" applyBorder="1" applyAlignment="1">
      <alignment horizontal="center"/>
    </xf>
    <xf numFmtId="173" fontId="4" fillId="0" borderId="7" xfId="15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73" fontId="0" fillId="0" borderId="6" xfId="15" applyNumberFormat="1" applyBorder="1" applyAlignment="1">
      <alignment/>
    </xf>
    <xf numFmtId="173" fontId="0" fillId="0" borderId="23" xfId="15" applyNumberFormat="1" applyBorder="1" applyAlignment="1">
      <alignment/>
    </xf>
    <xf numFmtId="17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173" fontId="0" fillId="0" borderId="29" xfId="15" applyNumberFormat="1" applyBorder="1" applyAlignment="1">
      <alignment/>
    </xf>
    <xf numFmtId="43" fontId="0" fillId="0" borderId="31" xfId="15" applyBorder="1" applyAlignment="1">
      <alignment/>
    </xf>
    <xf numFmtId="173" fontId="0" fillId="0" borderId="28" xfId="15" applyNumberFormat="1" applyFont="1" applyBorder="1" applyAlignment="1">
      <alignment/>
    </xf>
    <xf numFmtId="43" fontId="0" fillId="0" borderId="7" xfId="15" applyFont="1" applyBorder="1" applyAlignment="1">
      <alignment/>
    </xf>
    <xf numFmtId="43" fontId="0" fillId="0" borderId="27" xfId="15" applyFont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0" fontId="0" fillId="0" borderId="7" xfId="0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orks\YE2005\cash0904unau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2XCDIHAD\cashf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ntra"/>
      <sheetName val="GW"/>
      <sheetName val="Assoc"/>
      <sheetName val="MI"/>
      <sheetName val="Sheet1"/>
      <sheetName val="C&amp;B"/>
      <sheetName val="inv"/>
      <sheetName val="invmov"/>
      <sheetName val="CF00"/>
      <sheetName val="Foreign"/>
      <sheetName val="nta"/>
      <sheetName val="aepl"/>
      <sheetName val="Diff"/>
      <sheetName val="aehl"/>
      <sheetName val="hfl"/>
    </sheetNames>
    <sheetDataSet>
      <sheetData sheetId="9">
        <row r="25">
          <cell r="AK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jun05"/>
      <sheetName val="30Sept05"/>
      <sheetName val="Sheet3"/>
    </sheetNames>
    <sheetDataSet>
      <sheetData sheetId="2">
        <row r="64">
          <cell r="AK64">
            <v>0</v>
          </cell>
        </row>
        <row r="76">
          <cell r="B76" t="str">
            <v>Net cash flow on disposal of subsidiary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="75" zoomScaleNormal="75" workbookViewId="0" topLeftCell="A16">
      <selection activeCell="E15" sqref="E15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6.574218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113" customWidth="1"/>
  </cols>
  <sheetData>
    <row r="1" spans="1:13" ht="39.75" customHeight="1">
      <c r="A1" s="150" t="s">
        <v>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152"/>
    </row>
    <row r="2" spans="1:13" ht="31.5" customHeight="1">
      <c r="A2" s="153" t="s">
        <v>175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33" customHeight="1">
      <c r="A3" s="153" t="s">
        <v>165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  <c r="M3" s="154"/>
    </row>
    <row r="4" spans="1:13" ht="24.75" customHeight="1">
      <c r="A4" s="155" t="s">
        <v>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4"/>
      <c r="M4" s="154"/>
    </row>
    <row r="5" spans="1:13" ht="29.25" customHeight="1">
      <c r="A5" s="28" t="s">
        <v>63</v>
      </c>
      <c r="B5" s="3"/>
      <c r="C5" s="3"/>
      <c r="D5" s="3"/>
      <c r="E5" s="3"/>
      <c r="F5" s="3"/>
      <c r="M5" s="107"/>
    </row>
    <row r="6" spans="1:13" ht="19.5" customHeight="1">
      <c r="A6" s="21"/>
      <c r="B6" s="18"/>
      <c r="C6" s="18"/>
      <c r="D6" s="18"/>
      <c r="E6" s="18"/>
      <c r="F6" s="18"/>
      <c r="G6" s="144" t="s">
        <v>163</v>
      </c>
      <c r="H6" s="145"/>
      <c r="I6" s="146"/>
      <c r="J6" s="17"/>
      <c r="K6" s="147" t="s">
        <v>24</v>
      </c>
      <c r="L6" s="148"/>
      <c r="M6" s="149"/>
    </row>
    <row r="7" spans="1:13" ht="19.5" customHeight="1">
      <c r="A7" s="21"/>
      <c r="B7" s="18"/>
      <c r="C7" s="18"/>
      <c r="D7" s="18"/>
      <c r="E7" s="18"/>
      <c r="F7" s="18"/>
      <c r="G7" s="7" t="s">
        <v>12</v>
      </c>
      <c r="H7" s="8"/>
      <c r="I7" s="9" t="s">
        <v>13</v>
      </c>
      <c r="J7" s="17"/>
      <c r="K7" s="14" t="s">
        <v>12</v>
      </c>
      <c r="L7" s="15"/>
      <c r="M7" s="108" t="s">
        <v>13</v>
      </c>
    </row>
    <row r="8" spans="1:13" ht="19.5" customHeight="1">
      <c r="A8" s="21"/>
      <c r="B8" s="18"/>
      <c r="C8" s="18"/>
      <c r="D8" s="18"/>
      <c r="E8" s="18"/>
      <c r="F8" s="18"/>
      <c r="G8" s="7" t="s">
        <v>14</v>
      </c>
      <c r="H8" s="8"/>
      <c r="I8" s="9" t="s">
        <v>14</v>
      </c>
      <c r="J8" s="17"/>
      <c r="K8" s="14" t="s">
        <v>14</v>
      </c>
      <c r="L8" s="15"/>
      <c r="M8" s="108" t="s">
        <v>14</v>
      </c>
    </row>
    <row r="9" spans="1:13" ht="19.5" customHeight="1">
      <c r="A9" s="21"/>
      <c r="B9" s="18"/>
      <c r="C9" s="18"/>
      <c r="D9" s="18"/>
      <c r="E9" s="18"/>
      <c r="F9" s="18"/>
      <c r="G9" s="10">
        <f>+K9</f>
        <v>38990</v>
      </c>
      <c r="H9" s="11"/>
      <c r="I9" s="12">
        <f>+M9</f>
        <v>38625</v>
      </c>
      <c r="J9" s="29"/>
      <c r="K9" s="10">
        <v>38990</v>
      </c>
      <c r="L9" s="16"/>
      <c r="M9" s="109">
        <v>38625</v>
      </c>
    </row>
    <row r="10" spans="1:13" ht="30" customHeight="1">
      <c r="A10" s="21"/>
      <c r="B10" s="21"/>
      <c r="C10" s="18"/>
      <c r="D10" s="18"/>
      <c r="E10" s="18"/>
      <c r="F10" s="21" t="s">
        <v>15</v>
      </c>
      <c r="G10" s="13" t="s">
        <v>16</v>
      </c>
      <c r="H10" s="13"/>
      <c r="I10" s="13" t="s">
        <v>17</v>
      </c>
      <c r="J10" s="18"/>
      <c r="K10" s="13" t="s">
        <v>18</v>
      </c>
      <c r="L10" s="13"/>
      <c r="M10" s="110" t="s">
        <v>18</v>
      </c>
    </row>
    <row r="11" spans="1:13" ht="27.75" customHeight="1">
      <c r="A11" s="21"/>
      <c r="B11" s="21"/>
      <c r="C11" s="18" t="s">
        <v>114</v>
      </c>
      <c r="D11" s="18"/>
      <c r="E11" s="18"/>
      <c r="F11" s="21"/>
      <c r="G11" s="124">
        <f>+K11</f>
        <v>7652</v>
      </c>
      <c r="H11" s="124"/>
      <c r="I11" s="122">
        <f>+M11</f>
        <v>33858</v>
      </c>
      <c r="J11" s="124"/>
      <c r="K11" s="124">
        <v>7652</v>
      </c>
      <c r="L11" s="124"/>
      <c r="M11" s="123">
        <v>33858</v>
      </c>
    </row>
    <row r="12" spans="1:13" ht="27.75" customHeight="1">
      <c r="A12" s="21"/>
      <c r="B12" s="21"/>
      <c r="C12" s="18" t="s">
        <v>115</v>
      </c>
      <c r="D12" s="18"/>
      <c r="E12" s="18"/>
      <c r="F12" s="21"/>
      <c r="G12" s="125">
        <f>+K12</f>
        <v>-6459</v>
      </c>
      <c r="H12" s="22"/>
      <c r="I12" s="126">
        <f>+M12</f>
        <v>-28285</v>
      </c>
      <c r="J12" s="22"/>
      <c r="K12" s="125">
        <v>-6459</v>
      </c>
      <c r="L12" s="22"/>
      <c r="M12" s="127">
        <v>-28285</v>
      </c>
    </row>
    <row r="13" spans="1:13" ht="27.75" customHeight="1">
      <c r="A13" s="21"/>
      <c r="B13" s="21"/>
      <c r="C13" s="18" t="s">
        <v>116</v>
      </c>
      <c r="D13" s="18"/>
      <c r="E13" s="18"/>
      <c r="F13" s="21"/>
      <c r="G13" s="111">
        <f>SUM(G11:G12)</f>
        <v>1193</v>
      </c>
      <c r="H13" s="22"/>
      <c r="I13" s="111">
        <f>SUM(I11:I12)</f>
        <v>5573</v>
      </c>
      <c r="J13" s="22"/>
      <c r="K13" s="111">
        <f>SUM(K11:K12)</f>
        <v>1193</v>
      </c>
      <c r="L13" s="22"/>
      <c r="M13" s="111">
        <f>SUM(M11:M12)</f>
        <v>5573</v>
      </c>
    </row>
    <row r="14" spans="1:13" ht="12" customHeight="1">
      <c r="A14" s="21"/>
      <c r="B14" s="21"/>
      <c r="C14" s="17"/>
      <c r="D14" s="18"/>
      <c r="E14" s="18"/>
      <c r="F14" s="21"/>
      <c r="G14" s="124"/>
      <c r="H14" s="124"/>
      <c r="I14" s="122"/>
      <c r="J14" s="124"/>
      <c r="K14" s="124"/>
      <c r="L14" s="124"/>
      <c r="M14" s="123"/>
    </row>
    <row r="15" spans="1:13" ht="27.75" customHeight="1">
      <c r="A15" s="21"/>
      <c r="B15" s="21"/>
      <c r="C15" s="18" t="s">
        <v>170</v>
      </c>
      <c r="D15" s="18"/>
      <c r="E15" s="18"/>
      <c r="F15" s="21"/>
      <c r="G15" s="124">
        <f>+K15</f>
        <v>351</v>
      </c>
      <c r="H15" s="124"/>
      <c r="I15" s="122">
        <f>+M15</f>
        <v>582</v>
      </c>
      <c r="J15" s="124"/>
      <c r="K15" s="124">
        <v>351</v>
      </c>
      <c r="L15" s="124"/>
      <c r="M15" s="123">
        <v>582</v>
      </c>
    </row>
    <row r="16" spans="1:13" ht="27.75" customHeight="1">
      <c r="A16" s="21"/>
      <c r="B16" s="21"/>
      <c r="C16" s="18" t="s">
        <v>117</v>
      </c>
      <c r="D16" s="18"/>
      <c r="E16" s="18"/>
      <c r="F16" s="21"/>
      <c r="G16" s="124">
        <f>+K16</f>
        <v>-232</v>
      </c>
      <c r="H16" s="124"/>
      <c r="I16" s="122">
        <f>+M16</f>
        <v>-1717</v>
      </c>
      <c r="J16" s="124"/>
      <c r="K16" s="124">
        <v>-232</v>
      </c>
      <c r="L16" s="124"/>
      <c r="M16" s="123">
        <v>-1717</v>
      </c>
    </row>
    <row r="17" spans="1:13" ht="27.75" customHeight="1">
      <c r="A17" s="21"/>
      <c r="B17" s="21"/>
      <c r="C17" s="18" t="s">
        <v>118</v>
      </c>
      <c r="D17" s="18"/>
      <c r="E17" s="18"/>
      <c r="F17" s="21"/>
      <c r="G17" s="124">
        <f>+K17</f>
        <v>-4635</v>
      </c>
      <c r="H17" s="124"/>
      <c r="I17" s="122">
        <f>+M17</f>
        <v>-4590</v>
      </c>
      <c r="J17" s="124"/>
      <c r="K17" s="124">
        <v>-4635</v>
      </c>
      <c r="L17" s="124"/>
      <c r="M17" s="123">
        <v>-4590</v>
      </c>
    </row>
    <row r="18" spans="1:13" ht="27.75" customHeight="1">
      <c r="A18" s="21"/>
      <c r="B18" s="21"/>
      <c r="C18" s="18" t="s">
        <v>171</v>
      </c>
      <c r="D18" s="18"/>
      <c r="E18" s="18"/>
      <c r="F18" s="21"/>
      <c r="G18" s="125">
        <f>+K18</f>
        <v>-490</v>
      </c>
      <c r="H18" s="124"/>
      <c r="I18" s="126">
        <f>+M18</f>
        <v>-4219</v>
      </c>
      <c r="J18" s="124"/>
      <c r="K18" s="125">
        <v>-490</v>
      </c>
      <c r="L18" s="124"/>
      <c r="M18" s="127">
        <f>-605-3404-210</f>
        <v>-4219</v>
      </c>
    </row>
    <row r="19" spans="1:13" ht="27.75" customHeight="1">
      <c r="A19" s="21"/>
      <c r="B19" s="21"/>
      <c r="C19" s="17"/>
      <c r="D19" s="18"/>
      <c r="E19" s="18"/>
      <c r="F19" s="21"/>
      <c r="G19" s="141">
        <f>SUM(G13:G18)</f>
        <v>-3813</v>
      </c>
      <c r="H19" s="142"/>
      <c r="I19" s="141">
        <f>SUM(I13:I18)</f>
        <v>-4371</v>
      </c>
      <c r="J19" s="142"/>
      <c r="K19" s="141">
        <f>SUM(K13:K18)</f>
        <v>-3813</v>
      </c>
      <c r="L19" s="142"/>
      <c r="M19" s="141">
        <f>SUM(M13:M18)</f>
        <v>-4371</v>
      </c>
    </row>
    <row r="20" spans="1:13" ht="27.75" customHeight="1">
      <c r="A20" s="21"/>
      <c r="B20" s="21"/>
      <c r="C20" s="18" t="s">
        <v>28</v>
      </c>
      <c r="D20" s="18"/>
      <c r="E20" s="18"/>
      <c r="F20" s="21"/>
      <c r="G20" s="22">
        <f>+K20</f>
        <v>-6564</v>
      </c>
      <c r="H20" s="22"/>
      <c r="I20" s="22">
        <f>+M20</f>
        <v>-5641</v>
      </c>
      <c r="J20" s="22"/>
      <c r="K20" s="22">
        <v>-6564</v>
      </c>
      <c r="L20" s="22"/>
      <c r="M20" s="111">
        <v>-5641</v>
      </c>
    </row>
    <row r="21" spans="1:13" ht="27.75" customHeight="1">
      <c r="A21" s="21"/>
      <c r="B21" s="21"/>
      <c r="C21" s="18" t="s">
        <v>119</v>
      </c>
      <c r="D21" s="18"/>
      <c r="E21" s="18"/>
      <c r="F21" s="21"/>
      <c r="G21" s="125">
        <f>+K21</f>
        <v>3461</v>
      </c>
      <c r="H21" s="22"/>
      <c r="I21" s="25">
        <f>+M21</f>
        <v>2611</v>
      </c>
      <c r="J21" s="22"/>
      <c r="K21" s="24">
        <v>3461</v>
      </c>
      <c r="L21" s="22"/>
      <c r="M21" s="112">
        <v>2611</v>
      </c>
    </row>
    <row r="22" spans="1:13" ht="21.75" customHeight="1">
      <c r="A22" s="21"/>
      <c r="B22" s="21"/>
      <c r="C22" s="17" t="s">
        <v>120</v>
      </c>
      <c r="D22" s="18"/>
      <c r="E22" s="18"/>
      <c r="F22" s="21"/>
      <c r="G22" s="22">
        <f>SUM(G19:G21)</f>
        <v>-6916</v>
      </c>
      <c r="H22" s="22"/>
      <c r="I22" s="22">
        <f>SUM(I19:I21)</f>
        <v>-7401</v>
      </c>
      <c r="J22" s="22"/>
      <c r="K22" s="22">
        <f>SUM(K19:K21)</f>
        <v>-6916</v>
      </c>
      <c r="L22" s="22"/>
      <c r="M22" s="111">
        <f>SUM(M19:M21)</f>
        <v>-7401</v>
      </c>
    </row>
    <row r="23" spans="1:13" ht="27.75" customHeight="1">
      <c r="A23" s="21"/>
      <c r="B23" s="21"/>
      <c r="C23" s="18" t="s">
        <v>29</v>
      </c>
      <c r="D23" s="18"/>
      <c r="E23" s="18"/>
      <c r="F23" s="21">
        <v>5</v>
      </c>
      <c r="G23" s="125">
        <f>+K23</f>
        <v>-350</v>
      </c>
      <c r="H23" s="124"/>
      <c r="I23" s="126">
        <f>+M23</f>
        <v>-104</v>
      </c>
      <c r="J23" s="124"/>
      <c r="K23" s="125">
        <v>-350</v>
      </c>
      <c r="L23" s="124"/>
      <c r="M23" s="127">
        <v>-104</v>
      </c>
    </row>
    <row r="24" spans="1:13" ht="27.75" customHeight="1" hidden="1">
      <c r="A24" s="21"/>
      <c r="B24" s="21"/>
      <c r="C24" s="18" t="s">
        <v>85</v>
      </c>
      <c r="D24" s="18"/>
      <c r="E24" s="18"/>
      <c r="F24" s="21"/>
      <c r="G24" s="125">
        <v>0</v>
      </c>
      <c r="H24" s="22"/>
      <c r="I24" s="126">
        <v>0</v>
      </c>
      <c r="J24" s="22"/>
      <c r="K24" s="125">
        <v>0</v>
      </c>
      <c r="L24" s="22"/>
      <c r="M24" s="127">
        <v>0</v>
      </c>
    </row>
    <row r="25" spans="1:13" ht="27.75" customHeight="1">
      <c r="A25" s="21"/>
      <c r="B25" s="21"/>
      <c r="C25" s="17" t="s">
        <v>120</v>
      </c>
      <c r="D25" s="18"/>
      <c r="E25" s="18"/>
      <c r="F25" s="21"/>
      <c r="G25" s="123">
        <f>SUM(G22:G24)</f>
        <v>-7266</v>
      </c>
      <c r="H25" s="22"/>
      <c r="I25" s="123">
        <f>SUM(I22:I24)</f>
        <v>-7505</v>
      </c>
      <c r="J25" s="22"/>
      <c r="K25" s="123">
        <f>SUM(K22:K24)</f>
        <v>-7266</v>
      </c>
      <c r="L25" s="22"/>
      <c r="M25" s="123">
        <f>SUM(M22:M24)</f>
        <v>-7505</v>
      </c>
    </row>
    <row r="26" spans="1:13" ht="27.75" customHeight="1">
      <c r="A26" s="21"/>
      <c r="B26" s="21"/>
      <c r="C26" s="18" t="s">
        <v>9</v>
      </c>
      <c r="E26" s="18"/>
      <c r="F26" s="21"/>
      <c r="G26" s="24">
        <f>+K26</f>
        <v>42</v>
      </c>
      <c r="H26" s="22"/>
      <c r="I26" s="25">
        <f>+M26</f>
        <v>-126</v>
      </c>
      <c r="J26" s="22"/>
      <c r="K26" s="24">
        <v>42</v>
      </c>
      <c r="L26" s="22"/>
      <c r="M26" s="112">
        <v>-126</v>
      </c>
    </row>
    <row r="27" spans="1:13" ht="27.75" customHeight="1" thickBot="1">
      <c r="A27" s="21"/>
      <c r="B27" s="21"/>
      <c r="C27" s="17" t="s">
        <v>166</v>
      </c>
      <c r="D27" s="18"/>
      <c r="E27" s="18"/>
      <c r="F27" s="21"/>
      <c r="G27" s="114">
        <f>SUM(G25:G26)</f>
        <v>-7224</v>
      </c>
      <c r="H27" s="22"/>
      <c r="I27" s="114">
        <f>SUM(I25:I26)</f>
        <v>-7631</v>
      </c>
      <c r="J27" s="22"/>
      <c r="K27" s="114">
        <f>SUM(K25:K26)</f>
        <v>-7224</v>
      </c>
      <c r="L27" s="22"/>
      <c r="M27" s="114">
        <f>SUM(M25:M26)</f>
        <v>-7631</v>
      </c>
    </row>
    <row r="28" spans="1:13" ht="31.5" customHeight="1" thickTop="1">
      <c r="A28" s="21"/>
      <c r="B28" s="21"/>
      <c r="C28" s="17" t="s">
        <v>162</v>
      </c>
      <c r="D28" s="18"/>
      <c r="E28" s="18"/>
      <c r="F28" s="21"/>
      <c r="G28" s="22"/>
      <c r="H28" s="22"/>
      <c r="I28" s="23"/>
      <c r="J28" s="22"/>
      <c r="K28" s="22"/>
      <c r="L28" s="22"/>
      <c r="M28" s="111"/>
    </row>
    <row r="29" spans="1:13" ht="27.75" customHeight="1" thickBot="1">
      <c r="A29" s="21"/>
      <c r="B29" s="21"/>
      <c r="C29" s="19" t="s">
        <v>19</v>
      </c>
      <c r="D29" s="18" t="s">
        <v>67</v>
      </c>
      <c r="E29" s="18"/>
      <c r="F29" s="21"/>
      <c r="G29" s="30">
        <f>+G27/339630*100</f>
        <v>-2.1270205812207403</v>
      </c>
      <c r="H29" s="26"/>
      <c r="I29" s="33">
        <f>+I27/339630*100</f>
        <v>-2.2468568736566263</v>
      </c>
      <c r="J29" s="26"/>
      <c r="K29" s="33">
        <f>+K27/339630*100</f>
        <v>-2.1270205812207403</v>
      </c>
      <c r="L29" s="26"/>
      <c r="M29" s="115">
        <f>+M27/339630*100</f>
        <v>-2.2468568736566263</v>
      </c>
    </row>
    <row r="30" spans="1:13" ht="27.75" customHeight="1" thickBot="1">
      <c r="A30" s="21"/>
      <c r="B30" s="21"/>
      <c r="C30" s="19" t="s">
        <v>21</v>
      </c>
      <c r="D30" s="20" t="s">
        <v>30</v>
      </c>
      <c r="E30" s="18"/>
      <c r="F30" s="21"/>
      <c r="G30" s="63" t="s">
        <v>20</v>
      </c>
      <c r="H30" s="26"/>
      <c r="I30" s="32" t="s">
        <v>20</v>
      </c>
      <c r="J30" s="26"/>
      <c r="K30" s="31" t="s">
        <v>20</v>
      </c>
      <c r="L30" s="26"/>
      <c r="M30" s="116" t="s">
        <v>20</v>
      </c>
    </row>
    <row r="31" spans="1:13" ht="15" customHeight="1">
      <c r="A31" s="21"/>
      <c r="B31" s="21"/>
      <c r="C31" s="19"/>
      <c r="D31" s="20"/>
      <c r="E31" s="18"/>
      <c r="F31" s="21"/>
      <c r="G31" s="64"/>
      <c r="H31" s="26"/>
      <c r="I31" s="64"/>
      <c r="J31" s="26"/>
      <c r="K31" s="64"/>
      <c r="L31" s="26"/>
      <c r="M31" s="117"/>
    </row>
    <row r="32" spans="1:13" ht="12.75" customHeight="1">
      <c r="A32" s="21"/>
      <c r="B32" s="83"/>
      <c r="C32" s="19"/>
      <c r="D32" s="20"/>
      <c r="E32" s="18"/>
      <c r="F32" s="21"/>
      <c r="G32" s="64"/>
      <c r="H32" s="26"/>
      <c r="I32" s="64"/>
      <c r="J32" s="26"/>
      <c r="K32" s="64"/>
      <c r="L32" s="26"/>
      <c r="M32" s="118"/>
    </row>
    <row r="33" spans="1:13" ht="12.75" customHeight="1">
      <c r="A33" s="21"/>
      <c r="B33" s="83"/>
      <c r="C33" s="19"/>
      <c r="D33" s="20"/>
      <c r="E33" s="18"/>
      <c r="F33" s="21"/>
      <c r="G33" s="64"/>
      <c r="H33" s="26"/>
      <c r="I33" s="64"/>
      <c r="J33" s="26"/>
      <c r="K33" s="64"/>
      <c r="L33" s="26"/>
      <c r="M33" s="118"/>
    </row>
    <row r="34" spans="1:13" ht="12.75" customHeight="1">
      <c r="A34" s="21"/>
      <c r="B34" s="83"/>
      <c r="C34" s="19"/>
      <c r="D34" s="20"/>
      <c r="E34" s="18"/>
      <c r="F34" s="21"/>
      <c r="G34" s="64"/>
      <c r="H34" s="26"/>
      <c r="I34" s="64"/>
      <c r="J34" s="26"/>
      <c r="K34" s="64"/>
      <c r="L34" s="26"/>
      <c r="M34" s="118"/>
    </row>
    <row r="35" spans="1:13" ht="12.75" customHeight="1">
      <c r="A35" s="21"/>
      <c r="B35" s="83"/>
      <c r="C35" s="19"/>
      <c r="D35" s="20"/>
      <c r="E35" s="18"/>
      <c r="F35" s="21"/>
      <c r="G35" s="64"/>
      <c r="H35" s="26"/>
      <c r="I35" s="64"/>
      <c r="J35" s="26"/>
      <c r="K35" s="64"/>
      <c r="L35" s="26"/>
      <c r="M35" s="118"/>
    </row>
    <row r="36" spans="1:13" ht="12.75" customHeight="1">
      <c r="A36" s="21"/>
      <c r="B36" s="83"/>
      <c r="C36" s="19"/>
      <c r="D36" s="20"/>
      <c r="E36" s="18"/>
      <c r="F36" s="21"/>
      <c r="G36" s="64"/>
      <c r="H36" s="26"/>
      <c r="I36" s="64"/>
      <c r="J36" s="26"/>
      <c r="K36" s="64"/>
      <c r="L36" s="26"/>
      <c r="M36" s="118"/>
    </row>
    <row r="37" spans="1:13" ht="12.75" customHeight="1">
      <c r="A37" s="21"/>
      <c r="B37" s="83"/>
      <c r="C37" s="19"/>
      <c r="D37" s="20"/>
      <c r="E37" s="18"/>
      <c r="F37" s="21"/>
      <c r="G37" s="64"/>
      <c r="H37" s="26"/>
      <c r="I37" s="64"/>
      <c r="J37" s="26"/>
      <c r="K37" s="64"/>
      <c r="L37" s="26"/>
      <c r="M37" s="118"/>
    </row>
    <row r="38" spans="1:13" ht="12.75" customHeight="1">
      <c r="A38" s="21"/>
      <c r="B38" s="83"/>
      <c r="C38" s="19"/>
      <c r="D38" s="20"/>
      <c r="E38" s="18"/>
      <c r="F38" s="21"/>
      <c r="G38" s="64"/>
      <c r="H38" s="26"/>
      <c r="I38" s="64"/>
      <c r="J38" s="26"/>
      <c r="K38" s="64"/>
      <c r="L38" s="26"/>
      <c r="M38" s="118"/>
    </row>
    <row r="39" spans="1:13" ht="12.75" customHeight="1">
      <c r="A39" s="21"/>
      <c r="B39" s="83"/>
      <c r="C39" s="19"/>
      <c r="D39" s="20"/>
      <c r="E39" s="18"/>
      <c r="F39" s="21"/>
      <c r="G39" s="64"/>
      <c r="H39" s="26"/>
      <c r="I39" s="64"/>
      <c r="J39" s="26"/>
      <c r="K39" s="64"/>
      <c r="L39" s="26"/>
      <c r="M39" s="118"/>
    </row>
    <row r="40" spans="1:13" ht="12.75" customHeight="1">
      <c r="A40" s="21"/>
      <c r="B40" s="83"/>
      <c r="C40" s="19"/>
      <c r="D40" s="20"/>
      <c r="E40" s="18"/>
      <c r="F40" s="21"/>
      <c r="G40" s="64"/>
      <c r="H40" s="26"/>
      <c r="I40" s="64"/>
      <c r="J40" s="26"/>
      <c r="K40" s="64"/>
      <c r="L40" s="26"/>
      <c r="M40" s="118"/>
    </row>
    <row r="41" spans="1:13" ht="12.75" customHeight="1">
      <c r="A41" s="21"/>
      <c r="B41" s="83"/>
      <c r="C41" s="19"/>
      <c r="D41" s="20"/>
      <c r="E41" s="18"/>
      <c r="F41" s="21"/>
      <c r="G41" s="64"/>
      <c r="H41" s="26"/>
      <c r="I41" s="64"/>
      <c r="J41" s="26"/>
      <c r="K41" s="64"/>
      <c r="L41" s="26"/>
      <c r="M41" s="118"/>
    </row>
    <row r="42" spans="1:13" ht="12.75" customHeight="1">
      <c r="A42" s="21"/>
      <c r="B42" s="83"/>
      <c r="C42" s="19"/>
      <c r="D42" s="20"/>
      <c r="E42" s="18"/>
      <c r="F42" s="21"/>
      <c r="G42" s="64"/>
      <c r="H42" s="26"/>
      <c r="I42" s="64"/>
      <c r="J42" s="26"/>
      <c r="K42" s="64"/>
      <c r="L42" s="26"/>
      <c r="M42" s="118"/>
    </row>
    <row r="43" spans="1:13" ht="12.75" customHeight="1">
      <c r="A43" s="21"/>
      <c r="B43" s="83"/>
      <c r="C43" s="19"/>
      <c r="D43" s="20"/>
      <c r="E43" s="18"/>
      <c r="F43" s="21"/>
      <c r="G43" s="64"/>
      <c r="H43" s="26"/>
      <c r="I43" s="64"/>
      <c r="J43" s="26"/>
      <c r="K43" s="64"/>
      <c r="L43" s="26"/>
      <c r="M43" s="118"/>
    </row>
    <row r="44" spans="1:13" ht="12.75" customHeight="1">
      <c r="A44" s="21"/>
      <c r="B44" s="83"/>
      <c r="C44" s="19"/>
      <c r="D44" s="20"/>
      <c r="E44" s="18"/>
      <c r="F44" s="21"/>
      <c r="G44" s="64"/>
      <c r="H44" s="26"/>
      <c r="I44" s="64"/>
      <c r="J44" s="26"/>
      <c r="K44" s="64"/>
      <c r="L44" s="26"/>
      <c r="M44" s="118"/>
    </row>
    <row r="45" spans="1:13" ht="12.75" customHeight="1">
      <c r="A45" s="21"/>
      <c r="B45" s="83"/>
      <c r="C45" s="19"/>
      <c r="D45" s="20"/>
      <c r="E45" s="18"/>
      <c r="F45" s="21"/>
      <c r="G45" s="64"/>
      <c r="H45" s="26"/>
      <c r="I45" s="64"/>
      <c r="J45" s="26"/>
      <c r="K45" s="64"/>
      <c r="L45" s="26"/>
      <c r="M45" s="118"/>
    </row>
    <row r="46" spans="1:13" ht="12.75" customHeight="1">
      <c r="A46" s="21"/>
      <c r="B46" s="82"/>
      <c r="C46" s="82"/>
      <c r="D46" s="81"/>
      <c r="E46" s="18"/>
      <c r="F46" s="21"/>
      <c r="G46" s="26"/>
      <c r="H46" s="26"/>
      <c r="I46" s="27"/>
      <c r="J46" s="26"/>
      <c r="K46" s="26"/>
      <c r="L46" s="26"/>
      <c r="M46" s="118"/>
    </row>
    <row r="47" spans="1:13" ht="12.75" customHeight="1">
      <c r="A47" s="21"/>
      <c r="B47" s="82"/>
      <c r="C47" s="82"/>
      <c r="D47" s="81"/>
      <c r="E47" s="18"/>
      <c r="F47" s="21"/>
      <c r="G47" s="26"/>
      <c r="H47" s="26"/>
      <c r="I47" s="27"/>
      <c r="J47" s="26"/>
      <c r="K47" s="26"/>
      <c r="L47" s="26"/>
      <c r="M47" s="118"/>
    </row>
    <row r="48" spans="1:13" ht="12.75" customHeight="1">
      <c r="A48" s="21"/>
      <c r="B48" s="82"/>
      <c r="C48" s="82"/>
      <c r="D48" s="81"/>
      <c r="E48" s="18"/>
      <c r="F48" s="21"/>
      <c r="G48" s="26"/>
      <c r="H48" s="26"/>
      <c r="I48" s="27"/>
      <c r="J48" s="26"/>
      <c r="K48" s="26"/>
      <c r="L48" s="26"/>
      <c r="M48" s="118"/>
    </row>
    <row r="49" spans="1:13" ht="19.5" customHeight="1">
      <c r="A49" s="21"/>
      <c r="B49" s="82"/>
      <c r="C49" s="82"/>
      <c r="D49" s="81"/>
      <c r="E49" s="18"/>
      <c r="F49" s="21"/>
      <c r="G49" s="26"/>
      <c r="H49" s="26"/>
      <c r="I49" s="27"/>
      <c r="J49" s="26"/>
      <c r="K49" s="26"/>
      <c r="L49" s="26"/>
      <c r="M49" s="118"/>
    </row>
    <row r="50" spans="1:13" ht="19.5" customHeight="1">
      <c r="A50" s="21"/>
      <c r="B50" s="82"/>
      <c r="C50" s="82"/>
      <c r="D50" s="81"/>
      <c r="E50" s="18"/>
      <c r="F50" s="21"/>
      <c r="G50" s="26"/>
      <c r="H50" s="26"/>
      <c r="I50" s="27"/>
      <c r="J50" s="26"/>
      <c r="K50" s="26"/>
      <c r="L50" s="26"/>
      <c r="M50" s="118"/>
    </row>
    <row r="51" spans="1:13" ht="18" customHeight="1">
      <c r="A51" s="1"/>
      <c r="E51" s="2"/>
      <c r="G51" s="6"/>
      <c r="H51" s="5"/>
      <c r="I51" s="4"/>
      <c r="J51" s="5"/>
      <c r="K51" s="5"/>
      <c r="L51" s="5"/>
      <c r="M51" s="119"/>
    </row>
    <row r="52" spans="1:13" ht="21.75" customHeight="1">
      <c r="A52" s="1"/>
      <c r="E52" s="34" t="s">
        <v>23</v>
      </c>
      <c r="G52" s="35" t="s">
        <v>22</v>
      </c>
      <c r="H52" s="5"/>
      <c r="I52" s="4"/>
      <c r="J52" s="5"/>
      <c r="K52" s="5"/>
      <c r="L52" s="5"/>
      <c r="M52" s="119"/>
    </row>
    <row r="53" spans="7:13" ht="12.75">
      <c r="G53" s="5"/>
      <c r="H53" s="5"/>
      <c r="I53" s="4"/>
      <c r="J53" s="5"/>
      <c r="K53" s="5"/>
      <c r="L53" s="5"/>
      <c r="M53" s="119"/>
    </row>
    <row r="54" spans="7:13" ht="12.75">
      <c r="G54" s="5"/>
      <c r="H54" s="5"/>
      <c r="I54" s="4"/>
      <c r="J54" s="5"/>
      <c r="K54" s="5"/>
      <c r="L54" s="5"/>
      <c r="M54" s="119"/>
    </row>
    <row r="55" spans="7:13" ht="12.75">
      <c r="G55" s="5"/>
      <c r="H55" s="5"/>
      <c r="I55" s="4"/>
      <c r="J55" s="5"/>
      <c r="K55" s="5"/>
      <c r="L55" s="5"/>
      <c r="M55" s="119"/>
    </row>
    <row r="56" spans="7:13" ht="12.75">
      <c r="G56" s="5"/>
      <c r="H56" s="5"/>
      <c r="I56" s="4"/>
      <c r="J56" s="5"/>
      <c r="K56" s="5"/>
      <c r="L56" s="5"/>
      <c r="M56" s="119"/>
    </row>
    <row r="57" spans="7:13" ht="12.75">
      <c r="G57" s="5"/>
      <c r="H57" s="5"/>
      <c r="I57" s="4"/>
      <c r="J57" s="5"/>
      <c r="K57" s="5"/>
      <c r="L57" s="5"/>
      <c r="M57" s="119"/>
    </row>
    <row r="58" spans="7:13" ht="12.75">
      <c r="G58" s="5"/>
      <c r="H58" s="5"/>
      <c r="I58" s="4"/>
      <c r="J58" s="5"/>
      <c r="K58" s="5"/>
      <c r="L58" s="5"/>
      <c r="M58" s="119"/>
    </row>
    <row r="59" spans="7:13" ht="12.75">
      <c r="G59" s="5"/>
      <c r="H59" s="5"/>
      <c r="I59" s="4"/>
      <c r="J59" s="5"/>
      <c r="K59" s="5"/>
      <c r="L59" s="5"/>
      <c r="M59" s="119"/>
    </row>
    <row r="60" spans="7:13" ht="12.75">
      <c r="G60" s="5"/>
      <c r="H60" s="5"/>
      <c r="I60" s="4"/>
      <c r="J60" s="5"/>
      <c r="K60" s="5"/>
      <c r="L60" s="5"/>
      <c r="M60" s="119"/>
    </row>
    <row r="61" spans="7:13" ht="12.75">
      <c r="G61" s="5"/>
      <c r="H61" s="5"/>
      <c r="I61" s="4"/>
      <c r="J61" s="5"/>
      <c r="K61" s="5"/>
      <c r="L61" s="5"/>
      <c r="M61" s="119"/>
    </row>
    <row r="62" spans="7:13" ht="12.75">
      <c r="G62" s="5"/>
      <c r="H62" s="5"/>
      <c r="I62" s="4"/>
      <c r="J62" s="5"/>
      <c r="K62" s="5"/>
      <c r="L62" s="5"/>
      <c r="M62" s="119"/>
    </row>
    <row r="63" spans="7:13" ht="12.75">
      <c r="G63" s="5"/>
      <c r="H63" s="5"/>
      <c r="I63" s="4"/>
      <c r="J63" s="5"/>
      <c r="K63" s="5"/>
      <c r="L63" s="5"/>
      <c r="M63" s="119"/>
    </row>
    <row r="64" spans="7:13" ht="12.75">
      <c r="G64" s="5"/>
      <c r="H64" s="5"/>
      <c r="I64" s="4"/>
      <c r="J64" s="5"/>
      <c r="K64" s="5"/>
      <c r="L64" s="5"/>
      <c r="M64" s="119"/>
    </row>
    <row r="65" spans="7:13" ht="12.75">
      <c r="G65" s="5"/>
      <c r="H65" s="5"/>
      <c r="I65" s="4"/>
      <c r="J65" s="5"/>
      <c r="K65" s="5"/>
      <c r="L65" s="5"/>
      <c r="M65" s="119"/>
    </row>
    <row r="66" spans="7:13" ht="12.75">
      <c r="G66" s="5"/>
      <c r="H66" s="5"/>
      <c r="I66" s="4"/>
      <c r="J66" s="5"/>
      <c r="K66" s="5"/>
      <c r="L66" s="5"/>
      <c r="M66" s="119"/>
    </row>
    <row r="67" spans="7:13" ht="12.75">
      <c r="G67" s="5"/>
      <c r="H67" s="5"/>
      <c r="I67" s="4"/>
      <c r="J67" s="5"/>
      <c r="K67" s="5"/>
      <c r="L67" s="5"/>
      <c r="M67" s="119"/>
    </row>
    <row r="68" spans="7:13" ht="12.75">
      <c r="G68" s="5"/>
      <c r="H68" s="5"/>
      <c r="I68" s="4"/>
      <c r="J68" s="5"/>
      <c r="K68" s="5"/>
      <c r="L68" s="5"/>
      <c r="M68" s="119"/>
    </row>
    <row r="69" spans="7:13" ht="12.75">
      <c r="G69" s="5"/>
      <c r="H69" s="5"/>
      <c r="I69" s="4"/>
      <c r="J69" s="5"/>
      <c r="K69" s="5"/>
      <c r="L69" s="5"/>
      <c r="M69" s="119"/>
    </row>
    <row r="70" spans="7:13" ht="12.75">
      <c r="G70" s="5"/>
      <c r="H70" s="5"/>
      <c r="I70" s="4"/>
      <c r="J70" s="5"/>
      <c r="K70" s="5"/>
      <c r="L70" s="5"/>
      <c r="M70" s="119"/>
    </row>
    <row r="71" spans="7:13" ht="12.75">
      <c r="G71" s="5"/>
      <c r="H71" s="5"/>
      <c r="I71" s="4"/>
      <c r="J71" s="5"/>
      <c r="K71" s="5"/>
      <c r="L71" s="5"/>
      <c r="M71" s="119"/>
    </row>
    <row r="72" spans="7:13" ht="12.75">
      <c r="G72" s="5"/>
      <c r="H72" s="5"/>
      <c r="I72" s="4"/>
      <c r="J72" s="5"/>
      <c r="K72" s="5"/>
      <c r="L72" s="5"/>
      <c r="M72" s="119"/>
    </row>
    <row r="73" spans="7:13" ht="12.75">
      <c r="G73" s="5"/>
      <c r="H73" s="5"/>
      <c r="I73" s="4"/>
      <c r="J73" s="5"/>
      <c r="K73" s="5"/>
      <c r="L73" s="5"/>
      <c r="M73" s="119"/>
    </row>
    <row r="74" spans="7:13" ht="12.75">
      <c r="G74" s="5"/>
      <c r="H74" s="5"/>
      <c r="I74" s="4"/>
      <c r="J74" s="5"/>
      <c r="K74" s="5"/>
      <c r="L74" s="5"/>
      <c r="M74" s="119"/>
    </row>
    <row r="75" spans="7:13" ht="12.75">
      <c r="G75" s="5"/>
      <c r="H75" s="5"/>
      <c r="I75" s="4"/>
      <c r="J75" s="5"/>
      <c r="K75" s="5"/>
      <c r="L75" s="5"/>
      <c r="M75" s="119"/>
    </row>
    <row r="76" spans="7:13" ht="12.75">
      <c r="G76" s="5"/>
      <c r="H76" s="5"/>
      <c r="I76" s="4"/>
      <c r="J76" s="5"/>
      <c r="K76" s="5"/>
      <c r="L76" s="5"/>
      <c r="M76" s="119"/>
    </row>
    <row r="77" spans="7:13" ht="12.75">
      <c r="G77" s="5"/>
      <c r="H77" s="5"/>
      <c r="I77" s="4"/>
      <c r="J77" s="5"/>
      <c r="K77" s="5"/>
      <c r="L77" s="5"/>
      <c r="M77" s="119"/>
    </row>
    <row r="78" spans="7:13" ht="12.75">
      <c r="G78" s="5"/>
      <c r="H78" s="5"/>
      <c r="I78" s="4"/>
      <c r="J78" s="5"/>
      <c r="K78" s="5"/>
      <c r="L78" s="5"/>
      <c r="M78" s="119"/>
    </row>
    <row r="79" spans="7:13" ht="12.75">
      <c r="G79" s="5"/>
      <c r="H79" s="5"/>
      <c r="I79" s="4"/>
      <c r="J79" s="5"/>
      <c r="K79" s="5"/>
      <c r="L79" s="5"/>
      <c r="M79" s="119"/>
    </row>
    <row r="80" spans="7:13" ht="12.75">
      <c r="G80" s="5"/>
      <c r="H80" s="5"/>
      <c r="I80" s="4"/>
      <c r="J80" s="5"/>
      <c r="K80" s="5"/>
      <c r="L80" s="5"/>
      <c r="M80" s="119"/>
    </row>
    <row r="81" spans="7:13" ht="12.75">
      <c r="G81" s="5"/>
      <c r="H81" s="5"/>
      <c r="I81" s="4"/>
      <c r="J81" s="5"/>
      <c r="K81" s="5"/>
      <c r="L81" s="5"/>
      <c r="M81" s="119"/>
    </row>
    <row r="82" spans="7:13" ht="12.75">
      <c r="G82" s="5"/>
      <c r="H82" s="5"/>
      <c r="I82" s="5"/>
      <c r="J82" s="5"/>
      <c r="K82" s="5"/>
      <c r="L82" s="5"/>
      <c r="M82" s="119"/>
    </row>
    <row r="83" spans="7:13" ht="12.75">
      <c r="G83" s="5"/>
      <c r="H83" s="5"/>
      <c r="I83" s="5"/>
      <c r="J83" s="5"/>
      <c r="K83" s="5"/>
      <c r="L83" s="5"/>
      <c r="M83" s="119"/>
    </row>
    <row r="84" spans="7:13" ht="12.75">
      <c r="G84" s="5"/>
      <c r="H84" s="5"/>
      <c r="I84" s="5"/>
      <c r="J84" s="5"/>
      <c r="K84" s="5"/>
      <c r="L84" s="5"/>
      <c r="M84" s="119"/>
    </row>
    <row r="85" spans="7:13" ht="12.75">
      <c r="G85" s="5"/>
      <c r="H85" s="5"/>
      <c r="I85" s="5"/>
      <c r="J85" s="5"/>
      <c r="K85" s="5"/>
      <c r="L85" s="5"/>
      <c r="M85" s="119"/>
    </row>
    <row r="86" spans="7:13" ht="12.75">
      <c r="G86" s="5"/>
      <c r="H86" s="5"/>
      <c r="I86" s="5"/>
      <c r="J86" s="5"/>
      <c r="K86" s="5"/>
      <c r="L86" s="5"/>
      <c r="M86" s="119"/>
    </row>
    <row r="87" spans="7:13" ht="12.75">
      <c r="G87" s="5"/>
      <c r="H87" s="5"/>
      <c r="I87" s="5"/>
      <c r="J87" s="5"/>
      <c r="K87" s="5"/>
      <c r="L87" s="5"/>
      <c r="M87" s="119"/>
    </row>
    <row r="88" spans="7:13" ht="12.75">
      <c r="G88" s="5"/>
      <c r="H88" s="5"/>
      <c r="I88" s="5"/>
      <c r="J88" s="5"/>
      <c r="K88" s="5"/>
      <c r="L88" s="5"/>
      <c r="M88" s="119"/>
    </row>
    <row r="89" spans="7:13" ht="12.75">
      <c r="G89" s="5"/>
      <c r="H89" s="5"/>
      <c r="I89" s="5"/>
      <c r="J89" s="5"/>
      <c r="K89" s="5"/>
      <c r="L89" s="5"/>
      <c r="M89" s="119"/>
    </row>
    <row r="90" spans="7:13" ht="12.75">
      <c r="G90" s="5"/>
      <c r="H90" s="5"/>
      <c r="I90" s="5"/>
      <c r="J90" s="5"/>
      <c r="K90" s="5"/>
      <c r="L90" s="5"/>
      <c r="M90" s="119"/>
    </row>
    <row r="91" spans="7:13" ht="12.75">
      <c r="G91" s="5"/>
      <c r="H91" s="5"/>
      <c r="I91" s="5"/>
      <c r="J91" s="5"/>
      <c r="K91" s="5"/>
      <c r="L91" s="5"/>
      <c r="M91" s="119"/>
    </row>
    <row r="92" spans="7:13" ht="12.75">
      <c r="G92" s="5"/>
      <c r="H92" s="5"/>
      <c r="I92" s="5"/>
      <c r="J92" s="5"/>
      <c r="K92" s="5"/>
      <c r="L92" s="5"/>
      <c r="M92" s="119"/>
    </row>
    <row r="93" spans="7:13" ht="12.75">
      <c r="G93" s="5"/>
      <c r="H93" s="5"/>
      <c r="I93" s="5"/>
      <c r="J93" s="5"/>
      <c r="K93" s="5"/>
      <c r="L93" s="5"/>
      <c r="M93" s="119"/>
    </row>
    <row r="94" spans="7:13" ht="12.75">
      <c r="G94" s="5"/>
      <c r="H94" s="5"/>
      <c r="I94" s="5"/>
      <c r="J94" s="5"/>
      <c r="K94" s="5"/>
      <c r="L94" s="5"/>
      <c r="M94" s="119"/>
    </row>
    <row r="95" spans="7:13" ht="12.75">
      <c r="G95" s="5"/>
      <c r="H95" s="5"/>
      <c r="I95" s="5"/>
      <c r="J95" s="5"/>
      <c r="K95" s="5"/>
      <c r="L95" s="5"/>
      <c r="M95" s="119"/>
    </row>
    <row r="96" spans="7:13" ht="12.75">
      <c r="G96" s="5"/>
      <c r="H96" s="5"/>
      <c r="I96" s="5"/>
      <c r="J96" s="5"/>
      <c r="K96" s="5"/>
      <c r="L96" s="5"/>
      <c r="M96" s="119"/>
    </row>
    <row r="97" spans="7:13" ht="12.75">
      <c r="G97" s="5"/>
      <c r="H97" s="5"/>
      <c r="I97" s="5"/>
      <c r="J97" s="5"/>
      <c r="K97" s="5"/>
      <c r="L97" s="5"/>
      <c r="M97" s="119"/>
    </row>
    <row r="98" spans="7:13" ht="12.75">
      <c r="G98" s="5"/>
      <c r="H98" s="5"/>
      <c r="I98" s="5"/>
      <c r="J98" s="5"/>
      <c r="K98" s="5"/>
      <c r="L98" s="5"/>
      <c r="M98" s="119"/>
    </row>
    <row r="99" spans="7:13" ht="12.75">
      <c r="G99" s="5"/>
      <c r="H99" s="5"/>
      <c r="I99" s="5"/>
      <c r="J99" s="5"/>
      <c r="K99" s="5"/>
      <c r="L99" s="5"/>
      <c r="M99" s="119"/>
    </row>
    <row r="100" spans="7:13" ht="12.75">
      <c r="G100" s="5"/>
      <c r="H100" s="5"/>
      <c r="I100" s="5"/>
      <c r="J100" s="5"/>
      <c r="K100" s="5"/>
      <c r="L100" s="5"/>
      <c r="M100" s="119"/>
    </row>
    <row r="101" spans="7:13" ht="12.75">
      <c r="G101" s="5"/>
      <c r="H101" s="5"/>
      <c r="I101" s="5"/>
      <c r="J101" s="5"/>
      <c r="K101" s="5"/>
      <c r="L101" s="5"/>
      <c r="M101" s="119"/>
    </row>
    <row r="102" spans="7:13" ht="12.75">
      <c r="G102" s="5"/>
      <c r="H102" s="5"/>
      <c r="I102" s="5"/>
      <c r="J102" s="5"/>
      <c r="K102" s="5"/>
      <c r="L102" s="5"/>
      <c r="M102" s="119"/>
    </row>
    <row r="103" spans="7:13" ht="12.75">
      <c r="G103" s="5"/>
      <c r="H103" s="5"/>
      <c r="I103" s="5"/>
      <c r="J103" s="5"/>
      <c r="K103" s="5"/>
      <c r="L103" s="5"/>
      <c r="M103" s="119"/>
    </row>
    <row r="104" spans="7:13" ht="12.75">
      <c r="G104" s="5"/>
      <c r="H104" s="5"/>
      <c r="I104" s="5"/>
      <c r="J104" s="5"/>
      <c r="K104" s="5"/>
      <c r="L104" s="5"/>
      <c r="M104" s="119"/>
    </row>
    <row r="105" spans="7:13" ht="12.75">
      <c r="G105" s="5"/>
      <c r="H105" s="5"/>
      <c r="I105" s="5"/>
      <c r="J105" s="5"/>
      <c r="K105" s="5"/>
      <c r="L105" s="5"/>
      <c r="M105" s="119"/>
    </row>
    <row r="106" spans="7:13" ht="12.75">
      <c r="G106" s="5"/>
      <c r="H106" s="5"/>
      <c r="I106" s="5"/>
      <c r="J106" s="5"/>
      <c r="K106" s="5"/>
      <c r="L106" s="5"/>
      <c r="M106" s="119"/>
    </row>
    <row r="107" spans="7:13" ht="12.75">
      <c r="G107" s="5"/>
      <c r="H107" s="5"/>
      <c r="I107" s="5"/>
      <c r="J107" s="5"/>
      <c r="K107" s="5"/>
      <c r="L107" s="5"/>
      <c r="M107" s="119"/>
    </row>
    <row r="108" spans="7:13" ht="12.75">
      <c r="G108" s="5"/>
      <c r="H108" s="5"/>
      <c r="I108" s="5"/>
      <c r="J108" s="5"/>
      <c r="K108" s="5"/>
      <c r="L108" s="5"/>
      <c r="M108" s="119"/>
    </row>
    <row r="109" spans="7:13" ht="12.75">
      <c r="G109" s="5"/>
      <c r="H109" s="5"/>
      <c r="I109" s="5"/>
      <c r="J109" s="5"/>
      <c r="K109" s="5"/>
      <c r="L109" s="5"/>
      <c r="M109" s="119"/>
    </row>
    <row r="110" spans="7:13" ht="12.75">
      <c r="G110" s="5"/>
      <c r="H110" s="5"/>
      <c r="I110" s="5"/>
      <c r="J110" s="5"/>
      <c r="K110" s="5"/>
      <c r="L110" s="5"/>
      <c r="M110" s="119"/>
    </row>
    <row r="111" spans="7:13" ht="12.75">
      <c r="G111" s="5"/>
      <c r="H111" s="5"/>
      <c r="I111" s="5"/>
      <c r="J111" s="5"/>
      <c r="K111" s="5"/>
      <c r="L111" s="5"/>
      <c r="M111" s="119"/>
    </row>
    <row r="112" spans="7:13" ht="12.75">
      <c r="G112" s="5"/>
      <c r="H112" s="5"/>
      <c r="I112" s="5"/>
      <c r="J112" s="5"/>
      <c r="K112" s="5"/>
      <c r="L112" s="5"/>
      <c r="M112" s="119"/>
    </row>
    <row r="113" spans="7:13" ht="12.75">
      <c r="G113" s="5"/>
      <c r="H113" s="5"/>
      <c r="I113" s="5"/>
      <c r="J113" s="5"/>
      <c r="K113" s="5"/>
      <c r="L113" s="5"/>
      <c r="M113" s="119"/>
    </row>
    <row r="114" spans="7:13" ht="12.75">
      <c r="G114" s="5"/>
      <c r="H114" s="5"/>
      <c r="I114" s="5"/>
      <c r="J114" s="5"/>
      <c r="K114" s="5"/>
      <c r="L114" s="5"/>
      <c r="M114" s="119"/>
    </row>
    <row r="115" spans="7:13" ht="12.75">
      <c r="G115" s="5"/>
      <c r="H115" s="5"/>
      <c r="I115" s="5"/>
      <c r="J115" s="5"/>
      <c r="K115" s="5"/>
      <c r="L115" s="5"/>
      <c r="M115" s="119"/>
    </row>
    <row r="116" spans="7:13" ht="12.75">
      <c r="G116" s="5"/>
      <c r="H116" s="5"/>
      <c r="I116" s="5"/>
      <c r="J116" s="5"/>
      <c r="K116" s="5"/>
      <c r="L116" s="5"/>
      <c r="M116" s="119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70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0" zoomScaleNormal="80" zoomScaleSheetLayoutView="75" workbookViewId="0" topLeftCell="A1">
      <pane xSplit="3" ySplit="11" topLeftCell="D3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65" sqref="H65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7.57421875" style="0" customWidth="1"/>
    <col min="9" max="9" width="1.7109375" style="0" customWidth="1"/>
  </cols>
  <sheetData>
    <row r="1" spans="1:13" ht="39.75" customHeight="1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92"/>
      <c r="K1" s="92"/>
      <c r="L1" s="93"/>
      <c r="M1" s="93"/>
    </row>
    <row r="2" spans="1:13" ht="31.5" customHeight="1">
      <c r="A2" s="153" t="s">
        <v>175</v>
      </c>
      <c r="B2" s="153"/>
      <c r="C2" s="153"/>
      <c r="D2" s="153"/>
      <c r="E2" s="153"/>
      <c r="F2" s="153"/>
      <c r="G2" s="153"/>
      <c r="H2" s="153"/>
      <c r="I2" s="153"/>
      <c r="J2" s="1"/>
      <c r="K2" s="1"/>
      <c r="L2" s="1"/>
      <c r="M2" s="1"/>
    </row>
    <row r="3" spans="1:13" ht="33" customHeight="1">
      <c r="A3" s="153" t="s">
        <v>165</v>
      </c>
      <c r="B3" s="153"/>
      <c r="C3" s="153"/>
      <c r="D3" s="153"/>
      <c r="E3" s="153"/>
      <c r="F3" s="153"/>
      <c r="G3" s="153"/>
      <c r="H3" s="153"/>
      <c r="I3" s="153"/>
      <c r="J3" s="94"/>
      <c r="K3" s="94"/>
      <c r="L3" s="1"/>
      <c r="M3" s="1"/>
    </row>
    <row r="4" spans="1:13" ht="24.75" customHeight="1">
      <c r="A4" s="155" t="s">
        <v>11</v>
      </c>
      <c r="B4" s="155"/>
      <c r="C4" s="155"/>
      <c r="D4" s="155"/>
      <c r="E4" s="155"/>
      <c r="F4" s="155"/>
      <c r="G4" s="155"/>
      <c r="H4" s="155"/>
      <c r="I4" s="155"/>
      <c r="J4" s="95"/>
      <c r="K4" s="95"/>
      <c r="L4" s="1"/>
      <c r="M4" s="1"/>
    </row>
    <row r="5" ht="18" customHeight="1">
      <c r="A5" s="58" t="s">
        <v>66</v>
      </c>
    </row>
    <row r="6" ht="9.75" customHeight="1" thickBot="1"/>
    <row r="7" spans="5:9" ht="13.5" customHeight="1">
      <c r="E7" s="45" t="s">
        <v>0</v>
      </c>
      <c r="F7" s="46"/>
      <c r="H7" s="49" t="s">
        <v>86</v>
      </c>
      <c r="I7" s="50"/>
    </row>
    <row r="8" spans="5:9" ht="13.5" customHeight="1">
      <c r="E8" s="47" t="s">
        <v>1</v>
      </c>
      <c r="F8" s="48"/>
      <c r="H8" s="51" t="s">
        <v>2</v>
      </c>
      <c r="I8" s="52"/>
    </row>
    <row r="9" spans="5:9" ht="13.5" customHeight="1">
      <c r="E9" s="47" t="s">
        <v>163</v>
      </c>
      <c r="F9" s="48"/>
      <c r="H9" s="51" t="s">
        <v>3</v>
      </c>
      <c r="I9" s="52"/>
    </row>
    <row r="10" spans="5:9" ht="13.5" customHeight="1" thickBot="1">
      <c r="E10" s="59">
        <v>38990</v>
      </c>
      <c r="F10" s="60"/>
      <c r="H10" s="53">
        <v>38898</v>
      </c>
      <c r="I10" s="54"/>
    </row>
    <row r="11" spans="5:9" ht="13.5" customHeight="1">
      <c r="E11" s="37" t="s">
        <v>4</v>
      </c>
      <c r="F11" s="37"/>
      <c r="H11" s="38" t="s">
        <v>4</v>
      </c>
      <c r="I11" s="38"/>
    </row>
    <row r="12" spans="5:9" ht="13.5" customHeight="1">
      <c r="E12" s="37"/>
      <c r="F12" s="37"/>
      <c r="H12" s="38"/>
      <c r="I12" s="38"/>
    </row>
    <row r="13" spans="2:9" ht="13.5" customHeight="1">
      <c r="B13" s="36" t="s">
        <v>88</v>
      </c>
      <c r="E13" s="37"/>
      <c r="F13" s="37"/>
      <c r="H13" s="38"/>
      <c r="I13" s="38"/>
    </row>
    <row r="14" spans="1:10" ht="13.5" customHeight="1">
      <c r="A14" s="1"/>
      <c r="B14" t="s">
        <v>26</v>
      </c>
      <c r="E14" s="120">
        <v>39079</v>
      </c>
      <c r="F14" s="39"/>
      <c r="G14" s="39"/>
      <c r="H14" s="39">
        <v>39259</v>
      </c>
      <c r="I14" s="39"/>
      <c r="J14" s="104"/>
    </row>
    <row r="15" spans="1:10" ht="13.5" customHeight="1">
      <c r="A15" s="1"/>
      <c r="B15" t="s">
        <v>90</v>
      </c>
      <c r="E15" s="39">
        <v>509114</v>
      </c>
      <c r="F15" s="39"/>
      <c r="G15" s="39"/>
      <c r="H15" s="39">
        <v>496700</v>
      </c>
      <c r="I15" s="39"/>
      <c r="J15" s="104"/>
    </row>
    <row r="16" spans="1:10" ht="13.5" customHeight="1">
      <c r="A16" s="1"/>
      <c r="B16" t="s">
        <v>91</v>
      </c>
      <c r="E16" s="39">
        <v>54927</v>
      </c>
      <c r="F16" s="39"/>
      <c r="G16" s="39"/>
      <c r="H16" s="39">
        <v>52019</v>
      </c>
      <c r="I16" s="39"/>
      <c r="J16" s="104"/>
    </row>
    <row r="17" spans="1:10" ht="13.5" customHeight="1">
      <c r="A17" s="1"/>
      <c r="B17" t="s">
        <v>92</v>
      </c>
      <c r="E17" s="39">
        <v>2374</v>
      </c>
      <c r="F17" s="39"/>
      <c r="G17" s="39"/>
      <c r="H17" s="39">
        <v>2374</v>
      </c>
      <c r="I17" s="39"/>
      <c r="J17" s="104"/>
    </row>
    <row r="18" spans="1:10" ht="13.5" customHeight="1">
      <c r="A18" s="1"/>
      <c r="B18" t="s">
        <v>27</v>
      </c>
      <c r="E18" s="40">
        <v>0</v>
      </c>
      <c r="F18" s="39"/>
      <c r="G18" s="39"/>
      <c r="H18" s="40">
        <v>0</v>
      </c>
      <c r="I18" s="39"/>
      <c r="J18" s="104"/>
    </row>
    <row r="19" spans="1:9" ht="13.5" customHeight="1">
      <c r="A19" s="1"/>
      <c r="E19" s="39">
        <f>SUM(E14:E18)</f>
        <v>605494</v>
      </c>
      <c r="F19" s="39"/>
      <c r="G19" s="39"/>
      <c r="H19" s="39">
        <f>SUM(H14:H18)</f>
        <v>590352</v>
      </c>
      <c r="I19" s="39"/>
    </row>
    <row r="21" spans="1:9" ht="13.5" customHeight="1">
      <c r="A21" s="1"/>
      <c r="B21" s="36" t="s">
        <v>5</v>
      </c>
      <c r="E21" s="39"/>
      <c r="F21" s="39"/>
      <c r="G21" s="39"/>
      <c r="H21" s="39"/>
      <c r="I21" s="39"/>
    </row>
    <row r="22" spans="1:11" ht="13.5" customHeight="1">
      <c r="A22" s="1"/>
      <c r="C22" s="67" t="s">
        <v>93</v>
      </c>
      <c r="E22" s="96">
        <v>6321</v>
      </c>
      <c r="F22" s="97"/>
      <c r="G22" s="98"/>
      <c r="H22" s="96">
        <v>7923</v>
      </c>
      <c r="I22" s="55"/>
      <c r="J22" s="104"/>
      <c r="K22" s="104"/>
    </row>
    <row r="23" spans="1:11" ht="13.5" customHeight="1" hidden="1">
      <c r="A23" s="1"/>
      <c r="C23" s="67" t="s">
        <v>25</v>
      </c>
      <c r="E23" s="99">
        <v>0</v>
      </c>
      <c r="F23" s="100"/>
      <c r="G23" s="98"/>
      <c r="H23" s="99">
        <v>0</v>
      </c>
      <c r="I23" s="56"/>
      <c r="J23" s="104"/>
      <c r="K23" s="104">
        <f>E23-H23</f>
        <v>0</v>
      </c>
    </row>
    <row r="24" spans="1:11" ht="13.5" customHeight="1">
      <c r="A24" s="1"/>
      <c r="C24" t="s">
        <v>89</v>
      </c>
      <c r="E24" s="99">
        <v>20382</v>
      </c>
      <c r="F24" s="100"/>
      <c r="G24" s="98"/>
      <c r="H24" s="99">
        <v>20382</v>
      </c>
      <c r="I24" s="56"/>
      <c r="J24" s="104"/>
      <c r="K24" s="104"/>
    </row>
    <row r="25" spans="1:11" ht="13.5" customHeight="1">
      <c r="A25" s="1"/>
      <c r="C25" s="67" t="s">
        <v>94</v>
      </c>
      <c r="E25" s="99">
        <v>6999</v>
      </c>
      <c r="F25" s="100"/>
      <c r="G25" s="98"/>
      <c r="H25" s="99">
        <v>7425</v>
      </c>
      <c r="I25" s="56"/>
      <c r="J25" s="104"/>
      <c r="K25" s="104"/>
    </row>
    <row r="26" spans="1:11" ht="13.5" customHeight="1">
      <c r="A26" s="1"/>
      <c r="C26" s="67" t="s">
        <v>95</v>
      </c>
      <c r="E26" s="99">
        <v>5785</v>
      </c>
      <c r="F26" s="100"/>
      <c r="G26" s="98"/>
      <c r="H26" s="99">
        <v>7091</v>
      </c>
      <c r="I26" s="56"/>
      <c r="J26" s="104"/>
      <c r="K26" s="104"/>
    </row>
    <row r="27" spans="1:11" ht="13.5" customHeight="1">
      <c r="A27" s="1"/>
      <c r="C27" s="67" t="s">
        <v>96</v>
      </c>
      <c r="E27" s="99">
        <v>9</v>
      </c>
      <c r="F27" s="100"/>
      <c r="G27" s="98"/>
      <c r="H27" s="99">
        <v>9</v>
      </c>
      <c r="I27" s="56"/>
      <c r="J27" s="104"/>
      <c r="K27" s="104"/>
    </row>
    <row r="28" spans="1:11" ht="13.5" customHeight="1">
      <c r="A28" s="1"/>
      <c r="C28" s="67" t="s">
        <v>97</v>
      </c>
      <c r="E28" s="99">
        <v>2774</v>
      </c>
      <c r="F28" s="100"/>
      <c r="G28" s="98"/>
      <c r="H28" s="99">
        <v>2480</v>
      </c>
      <c r="I28" s="56"/>
      <c r="J28" s="104"/>
      <c r="K28" s="104"/>
    </row>
    <row r="29" spans="3:9" ht="12.75">
      <c r="C29" s="67" t="s">
        <v>98</v>
      </c>
      <c r="E29" s="131">
        <v>5572</v>
      </c>
      <c r="F29" s="128"/>
      <c r="H29" s="131">
        <v>5442</v>
      </c>
      <c r="I29" s="128"/>
    </row>
    <row r="30" spans="1:11" ht="13.5" customHeight="1">
      <c r="A30" s="1"/>
      <c r="C30" s="67" t="s">
        <v>99</v>
      </c>
      <c r="E30" s="99">
        <v>35237</v>
      </c>
      <c r="F30" s="100"/>
      <c r="G30" s="98"/>
      <c r="H30" s="99">
        <v>35237</v>
      </c>
      <c r="I30" s="56"/>
      <c r="J30" s="104"/>
      <c r="K30" s="104"/>
    </row>
    <row r="31" spans="1:11" ht="13.5" customHeight="1">
      <c r="A31" s="1"/>
      <c r="C31" s="67" t="s">
        <v>100</v>
      </c>
      <c r="E31" s="99">
        <v>721</v>
      </c>
      <c r="F31" s="100"/>
      <c r="G31" s="98"/>
      <c r="H31" s="99">
        <v>0</v>
      </c>
      <c r="I31" s="56"/>
      <c r="J31" s="104"/>
      <c r="K31" s="104"/>
    </row>
    <row r="32" spans="1:11" ht="13.5" customHeight="1">
      <c r="A32" s="1"/>
      <c r="C32" s="67" t="s">
        <v>59</v>
      </c>
      <c r="E32" s="101">
        <v>2077</v>
      </c>
      <c r="F32" s="102"/>
      <c r="G32" s="98"/>
      <c r="H32" s="99">
        <v>1969</v>
      </c>
      <c r="I32" s="56"/>
      <c r="J32" s="104"/>
      <c r="K32" s="104"/>
    </row>
    <row r="33" spans="1:9" ht="13.5" customHeight="1">
      <c r="A33" s="1"/>
      <c r="C33" s="67"/>
      <c r="E33" s="99">
        <f>SUM(E22:E32)</f>
        <v>85877</v>
      </c>
      <c r="F33" s="100">
        <f>SUM(F22:F32)</f>
        <v>0</v>
      </c>
      <c r="G33" s="98"/>
      <c r="H33" s="96">
        <f>SUM(H22:H32)</f>
        <v>87958</v>
      </c>
      <c r="I33" s="55">
        <v>0</v>
      </c>
    </row>
    <row r="34" spans="1:9" ht="13.5" customHeight="1">
      <c r="A34" s="1"/>
      <c r="B34" s="36" t="s">
        <v>6</v>
      </c>
      <c r="E34" s="99"/>
      <c r="F34" s="100"/>
      <c r="G34" s="98"/>
      <c r="H34" s="101"/>
      <c r="I34" s="132"/>
    </row>
    <row r="35" spans="1:10" ht="13.5" customHeight="1">
      <c r="A35" s="1"/>
      <c r="C35" s="67" t="s">
        <v>103</v>
      </c>
      <c r="D35" s="41"/>
      <c r="E35" s="96">
        <v>136895</v>
      </c>
      <c r="F35" s="97"/>
      <c r="G35" s="98"/>
      <c r="H35" s="99">
        <v>137694</v>
      </c>
      <c r="I35" s="56"/>
      <c r="J35" s="104"/>
    </row>
    <row r="36" spans="1:10" ht="13.5" customHeight="1">
      <c r="A36" s="1"/>
      <c r="C36" s="67" t="s">
        <v>102</v>
      </c>
      <c r="D36" s="41"/>
      <c r="E36" s="99">
        <v>0</v>
      </c>
      <c r="F36" s="100"/>
      <c r="G36" s="98"/>
      <c r="H36" s="99">
        <v>395</v>
      </c>
      <c r="I36" s="56"/>
      <c r="J36" s="104"/>
    </row>
    <row r="37" spans="1:10" ht="13.5" customHeight="1">
      <c r="A37" s="1"/>
      <c r="C37" s="67" t="s">
        <v>101</v>
      </c>
      <c r="D37" s="41"/>
      <c r="E37" s="99">
        <v>48</v>
      </c>
      <c r="F37" s="100"/>
      <c r="G37" s="98"/>
      <c r="H37" s="99">
        <v>108</v>
      </c>
      <c r="I37" s="56"/>
      <c r="J37" s="104"/>
    </row>
    <row r="38" spans="1:10" ht="13.5" customHeight="1">
      <c r="A38" s="1"/>
      <c r="C38" s="67" t="s">
        <v>104</v>
      </c>
      <c r="D38" s="41"/>
      <c r="E38" s="99">
        <f>170069+88606-291</f>
        <v>258384</v>
      </c>
      <c r="F38" s="100"/>
      <c r="G38" s="98"/>
      <c r="H38" s="99">
        <v>238395</v>
      </c>
      <c r="I38" s="56"/>
      <c r="J38" s="104"/>
    </row>
    <row r="39" spans="1:10" ht="13.5" customHeight="1">
      <c r="A39" s="1"/>
      <c r="C39" s="67" t="s">
        <v>105</v>
      </c>
      <c r="D39" s="41"/>
      <c r="E39" s="99">
        <v>53</v>
      </c>
      <c r="F39" s="100"/>
      <c r="G39" s="98"/>
      <c r="H39" s="99">
        <v>90</v>
      </c>
      <c r="I39" s="56"/>
      <c r="J39" s="104"/>
    </row>
    <row r="40" spans="1:10" ht="13.5" customHeight="1">
      <c r="A40" s="1"/>
      <c r="C40" s="67" t="s">
        <v>106</v>
      </c>
      <c r="D40" s="41"/>
      <c r="E40" s="99">
        <v>256448</v>
      </c>
      <c r="F40" s="100"/>
      <c r="G40" s="103"/>
      <c r="H40" s="99">
        <v>255589</v>
      </c>
      <c r="I40" s="56"/>
      <c r="J40" s="104"/>
    </row>
    <row r="41" spans="3:9" ht="12.75">
      <c r="C41" s="67" t="s">
        <v>107</v>
      </c>
      <c r="E41" s="99">
        <v>819</v>
      </c>
      <c r="F41" s="130"/>
      <c r="H41" s="131">
        <v>819</v>
      </c>
      <c r="I41" s="128"/>
    </row>
    <row r="42" spans="3:9" ht="20.25" customHeight="1">
      <c r="C42" s="67"/>
      <c r="E42" s="133">
        <f>SUM(E35:E41)</f>
        <v>652647</v>
      </c>
      <c r="F42" s="130"/>
      <c r="H42" s="133">
        <f>SUM(H35:H41)</f>
        <v>633090</v>
      </c>
      <c r="I42" s="134"/>
    </row>
    <row r="43" spans="2:8" ht="21" customHeight="1">
      <c r="B43" s="36" t="s">
        <v>108</v>
      </c>
      <c r="C43" s="67"/>
      <c r="E43" s="104">
        <f>+E33-E42</f>
        <v>-566770</v>
      </c>
      <c r="H43" s="104">
        <f>+H33-H42</f>
        <v>-545132</v>
      </c>
    </row>
    <row r="44" ht="12.75">
      <c r="C44" s="67"/>
    </row>
    <row r="45" spans="2:9" ht="12.75">
      <c r="B45" s="36" t="s">
        <v>109</v>
      </c>
      <c r="C45" s="67"/>
      <c r="E45" s="143"/>
      <c r="F45" s="143"/>
      <c r="H45" s="143"/>
      <c r="I45" s="143"/>
    </row>
    <row r="46" spans="2:9" ht="12.75" hidden="1">
      <c r="B46" t="s">
        <v>105</v>
      </c>
      <c r="C46" s="67"/>
      <c r="E46" s="137">
        <v>0</v>
      </c>
      <c r="F46" s="135"/>
      <c r="H46" s="137">
        <v>0</v>
      </c>
      <c r="I46" s="135"/>
    </row>
    <row r="47" spans="2:9" ht="12.75">
      <c r="B47" s="67" t="s">
        <v>110</v>
      </c>
      <c r="E47" s="131">
        <v>206749</v>
      </c>
      <c r="F47" s="128"/>
      <c r="G47" s="129"/>
      <c r="H47" s="131">
        <v>206748</v>
      </c>
      <c r="I47" s="128"/>
    </row>
    <row r="48" spans="1:10" ht="13.5" customHeight="1">
      <c r="A48" s="1"/>
      <c r="B48" s="67" t="s">
        <v>111</v>
      </c>
      <c r="C48" s="67"/>
      <c r="D48" s="41"/>
      <c r="E48" s="99">
        <v>200000</v>
      </c>
      <c r="F48" s="100"/>
      <c r="G48" s="103"/>
      <c r="H48" s="99">
        <v>199475</v>
      </c>
      <c r="I48" s="56"/>
      <c r="J48" s="104"/>
    </row>
    <row r="49" spans="1:9" ht="13.5" customHeight="1">
      <c r="A49" s="1"/>
      <c r="B49" s="67" t="s">
        <v>112</v>
      </c>
      <c r="C49" s="67"/>
      <c r="D49" s="41"/>
      <c r="E49" s="101">
        <v>190</v>
      </c>
      <c r="F49" s="102"/>
      <c r="G49" s="98"/>
      <c r="H49" s="101">
        <v>187</v>
      </c>
      <c r="I49" s="57"/>
    </row>
    <row r="50" spans="1:10" ht="13.5" customHeight="1">
      <c r="A50" s="1"/>
      <c r="C50" s="41"/>
      <c r="D50" s="41"/>
      <c r="E50" s="98">
        <f>-SUM(E46:E49)</f>
        <v>-406939</v>
      </c>
      <c r="F50" s="98">
        <f>SUM(F35:F48)</f>
        <v>0</v>
      </c>
      <c r="G50" s="98"/>
      <c r="H50" s="98">
        <f>-SUM(H46:H49)</f>
        <v>-406410</v>
      </c>
      <c r="I50" s="42">
        <v>0</v>
      </c>
      <c r="J50" s="104"/>
    </row>
    <row r="51" spans="1:10" ht="19.5" customHeight="1" thickBot="1">
      <c r="A51" s="1"/>
      <c r="E51" s="136">
        <f>+E19+E43+E50</f>
        <v>-368215</v>
      </c>
      <c r="F51" s="136"/>
      <c r="G51" s="62"/>
      <c r="H51" s="136">
        <f>+H19+H43+H50</f>
        <v>-361190</v>
      </c>
      <c r="I51" s="136">
        <v>0</v>
      </c>
      <c r="J51" s="104"/>
    </row>
    <row r="52" spans="1:9" ht="13.5" customHeight="1" thickTop="1">
      <c r="A52" s="1"/>
      <c r="B52" s="36" t="s">
        <v>7</v>
      </c>
      <c r="E52" s="39"/>
      <c r="F52" s="39"/>
      <c r="G52" s="39"/>
      <c r="H52" s="39"/>
      <c r="I52" s="39"/>
    </row>
    <row r="53" spans="1:10" ht="13.5" customHeight="1">
      <c r="A53" s="1"/>
      <c r="B53" s="67" t="s">
        <v>8</v>
      </c>
      <c r="C53" s="67"/>
      <c r="E53" s="39">
        <v>169815</v>
      </c>
      <c r="F53" s="39"/>
      <c r="G53" s="39"/>
      <c r="H53" s="39">
        <v>169815</v>
      </c>
      <c r="I53" s="39"/>
      <c r="J53" s="104"/>
    </row>
    <row r="54" spans="1:11" ht="13.5" customHeight="1">
      <c r="A54" s="1"/>
      <c r="B54" s="67" t="s">
        <v>113</v>
      </c>
      <c r="C54" s="67"/>
      <c r="E54" s="40">
        <v>-539235</v>
      </c>
      <c r="F54" s="40"/>
      <c r="G54" s="39"/>
      <c r="H54" s="40">
        <v>-532269</v>
      </c>
      <c r="I54" s="40"/>
      <c r="K54">
        <f>SUM(sce!E30:J30)</f>
        <v>-539235</v>
      </c>
    </row>
    <row r="55" spans="1:9" ht="16.5" customHeight="1">
      <c r="A55" s="1"/>
      <c r="B55" s="67"/>
      <c r="C55" s="67"/>
      <c r="D55" s="41"/>
      <c r="E55" s="85">
        <f>SUM(E53:E54)</f>
        <v>-369420</v>
      </c>
      <c r="F55" s="85"/>
      <c r="G55" s="85"/>
      <c r="H55" s="85">
        <f>SUM(H53:H54)</f>
        <v>-362454</v>
      </c>
      <c r="I55" s="44">
        <v>0</v>
      </c>
    </row>
    <row r="56" spans="1:10" ht="13.5" customHeight="1">
      <c r="A56" s="1"/>
      <c r="B56" t="s">
        <v>9</v>
      </c>
      <c r="E56" s="62">
        <v>1205</v>
      </c>
      <c r="F56" s="39"/>
      <c r="G56" s="39"/>
      <c r="H56" s="40">
        <v>1264</v>
      </c>
      <c r="I56" s="40"/>
      <c r="J56" s="104"/>
    </row>
    <row r="57" spans="1:11" ht="19.5" customHeight="1" thickBot="1">
      <c r="A57" s="1"/>
      <c r="E57" s="136">
        <f>SUM(E55:E56)</f>
        <v>-368215</v>
      </c>
      <c r="F57" s="136"/>
      <c r="G57" s="39"/>
      <c r="H57" s="136">
        <f>SUM(H55:H56)</f>
        <v>-361190</v>
      </c>
      <c r="I57" s="136"/>
      <c r="J57" s="104"/>
      <c r="K57" s="104">
        <f>+E51-E57</f>
        <v>0</v>
      </c>
    </row>
    <row r="58" spans="1:10" ht="13.5" customHeight="1" thickTop="1">
      <c r="A58" s="1"/>
      <c r="E58" s="62"/>
      <c r="F58" s="39"/>
      <c r="G58" s="39"/>
      <c r="H58" s="62"/>
      <c r="I58" s="39"/>
      <c r="J58" s="104"/>
    </row>
    <row r="59" spans="1:10" ht="13.5" customHeight="1">
      <c r="A59" s="1"/>
      <c r="B59" t="s">
        <v>84</v>
      </c>
      <c r="E59" s="61">
        <f>+E57/339630</f>
        <v>-1.0841651208668257</v>
      </c>
      <c r="F59" s="61"/>
      <c r="G59" s="61"/>
      <c r="H59" s="61">
        <f>+H57/339630</f>
        <v>-1.0634808468038748</v>
      </c>
      <c r="J59" s="104"/>
    </row>
    <row r="60" spans="1:8" ht="13.5" customHeight="1">
      <c r="A60" s="1"/>
      <c r="E60" s="61"/>
      <c r="F60" s="61"/>
      <c r="G60" s="61"/>
      <c r="H60" s="61"/>
    </row>
    <row r="61" spans="1:8" ht="13.5" customHeight="1">
      <c r="A61" s="1"/>
      <c r="B61" s="82" t="s">
        <v>81</v>
      </c>
      <c r="E61" s="61"/>
      <c r="F61" s="61"/>
      <c r="G61" s="61"/>
      <c r="H61" s="61"/>
    </row>
    <row r="62" spans="1:8" ht="13.5" customHeight="1">
      <c r="A62" s="1"/>
      <c r="B62" s="121"/>
      <c r="E62" s="61"/>
      <c r="F62" s="61"/>
      <c r="G62" s="61"/>
      <c r="H62" s="61"/>
    </row>
    <row r="63" spans="1:8" ht="13.5" customHeight="1">
      <c r="A63" s="1"/>
      <c r="B63" s="121"/>
      <c r="E63" s="61"/>
      <c r="F63" s="61"/>
      <c r="G63" s="61"/>
      <c r="H63" s="61"/>
    </row>
    <row r="65" spans="1:6" ht="27.75" customHeight="1">
      <c r="A65" s="1"/>
      <c r="C65" s="43" t="s">
        <v>32</v>
      </c>
      <c r="E65" s="43" t="s">
        <v>31</v>
      </c>
      <c r="F65" s="43"/>
    </row>
    <row r="66" ht="12.75">
      <c r="A66" s="1"/>
    </row>
    <row r="67" spans="1:8" ht="12.75">
      <c r="A67" s="1"/>
      <c r="E67" s="104"/>
      <c r="H67" s="104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</sheetData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.25" footer="0.25"/>
  <pageSetup fitToHeight="1" fitToWidth="1" horizontalDpi="600" verticalDpi="600" orientation="portrait" paperSize="9" scale="84" r:id="rId3"/>
  <headerFooter alignWithMargins="0">
    <oddFooter>&amp;C2</oddFooter>
  </headerFooter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8"/>
  <sheetViews>
    <sheetView zoomScale="80" zoomScaleNormal="80" workbookViewId="0" topLeftCell="A41">
      <selection activeCell="F71" sqref="F71"/>
    </sheetView>
  </sheetViews>
  <sheetFormatPr defaultColWidth="9.140625" defaultRowHeight="12.75"/>
  <cols>
    <col min="1" max="1" width="5.57421875" style="0" customWidth="1"/>
    <col min="4" max="4" width="14.00390625" style="0" customWidth="1"/>
    <col min="5" max="5" width="14.28125" style="0" customWidth="1"/>
    <col min="6" max="6" width="16.28125" style="0" customWidth="1"/>
    <col min="7" max="7" width="10.8515625" style="0" customWidth="1"/>
    <col min="8" max="8" width="11.8515625" style="0" customWidth="1"/>
    <col min="9" max="9" width="3.7109375" style="0" customWidth="1"/>
    <col min="10" max="10" width="11.8515625" style="0" customWidth="1"/>
    <col min="11" max="11" width="4.28125" style="0" customWidth="1"/>
    <col min="12" max="12" width="13.140625" style="0" customWidth="1"/>
  </cols>
  <sheetData>
    <row r="1" ht="19.5" customHeight="1">
      <c r="A1" s="58" t="s">
        <v>42</v>
      </c>
    </row>
    <row r="2" ht="15.75">
      <c r="A2" s="65" t="s">
        <v>65</v>
      </c>
    </row>
    <row r="3" ht="15.75">
      <c r="A3" s="65" t="s">
        <v>164</v>
      </c>
    </row>
    <row r="4" spans="8:10" ht="15">
      <c r="H4" s="87">
        <v>38990</v>
      </c>
      <c r="I4" s="87"/>
      <c r="J4" s="87">
        <v>38625</v>
      </c>
    </row>
    <row r="5" spans="1:10" ht="15.75">
      <c r="A5" s="66" t="s">
        <v>33</v>
      </c>
      <c r="H5" s="13" t="s">
        <v>4</v>
      </c>
      <c r="I5" s="13"/>
      <c r="J5" s="13" t="s">
        <v>4</v>
      </c>
    </row>
    <row r="7" spans="1:38" ht="12.75">
      <c r="A7" s="67" t="s">
        <v>72</v>
      </c>
      <c r="B7" s="67"/>
      <c r="C7" s="67"/>
      <c r="D7" s="67"/>
      <c r="E7" s="67"/>
      <c r="F7" s="67"/>
      <c r="G7" s="67"/>
      <c r="H7" s="76">
        <f>'is'!K22</f>
        <v>-6916</v>
      </c>
      <c r="I7" s="69"/>
      <c r="J7" s="69">
        <v>-7401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</row>
    <row r="8" spans="1:38" ht="12.75">
      <c r="A8" s="67"/>
      <c r="B8" s="67"/>
      <c r="C8" s="67"/>
      <c r="D8" s="67"/>
      <c r="E8" s="67"/>
      <c r="F8" s="67"/>
      <c r="G8" s="67"/>
      <c r="H8" s="76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</row>
    <row r="9" spans="1:38" ht="12.75">
      <c r="A9" s="67" t="s">
        <v>34</v>
      </c>
      <c r="B9" s="67"/>
      <c r="C9" s="67"/>
      <c r="D9" s="67"/>
      <c r="E9" s="67"/>
      <c r="F9" s="67"/>
      <c r="G9" s="67"/>
      <c r="H9" s="7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</row>
    <row r="10" spans="1:38" ht="12.75" hidden="1">
      <c r="A10" s="67"/>
      <c r="B10" s="67" t="s">
        <v>121</v>
      </c>
      <c r="C10" s="67"/>
      <c r="D10" s="67"/>
      <c r="E10" s="67"/>
      <c r="F10" s="67"/>
      <c r="G10" s="67"/>
      <c r="H10" s="76">
        <v>0</v>
      </c>
      <c r="I10" s="67"/>
      <c r="J10" s="76">
        <v>0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</row>
    <row r="11" spans="1:38" ht="12.75">
      <c r="A11" s="67"/>
      <c r="B11" s="67" t="s">
        <v>44</v>
      </c>
      <c r="C11" s="67"/>
      <c r="D11" s="67"/>
      <c r="E11" s="67"/>
      <c r="F11" s="67"/>
      <c r="G11" s="67"/>
      <c r="H11" s="76">
        <v>223</v>
      </c>
      <c r="I11" s="69"/>
      <c r="J11" s="69">
        <v>616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</row>
    <row r="12" spans="1:38" ht="12.75" hidden="1">
      <c r="A12" s="67"/>
      <c r="B12" s="67" t="s">
        <v>70</v>
      </c>
      <c r="C12" s="67"/>
      <c r="D12" s="67"/>
      <c r="E12" s="67"/>
      <c r="F12" s="67"/>
      <c r="G12" s="67"/>
      <c r="H12" s="76">
        <f>+'[1]CF00'!$AK$25</f>
        <v>0</v>
      </c>
      <c r="I12" s="69"/>
      <c r="J12" s="76">
        <v>0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1:38" ht="12.75">
      <c r="A13" s="67"/>
      <c r="B13" s="67" t="s">
        <v>122</v>
      </c>
      <c r="C13" s="67"/>
      <c r="D13" s="67"/>
      <c r="E13" s="67"/>
      <c r="F13" s="67"/>
      <c r="G13" s="67"/>
      <c r="H13" s="76"/>
      <c r="I13" s="69"/>
      <c r="J13" s="89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38" ht="12.75" hidden="1">
      <c r="A14" s="67"/>
      <c r="B14" s="67" t="s">
        <v>123</v>
      </c>
      <c r="C14" s="67"/>
      <c r="D14" s="67"/>
      <c r="E14" s="67"/>
      <c r="F14" s="67"/>
      <c r="G14" s="67"/>
      <c r="H14" s="76">
        <v>0</v>
      </c>
      <c r="I14" s="69"/>
      <c r="J14" s="76">
        <v>0</v>
      </c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1:38" ht="12.75" hidden="1">
      <c r="A15" s="67"/>
      <c r="B15" s="67" t="s">
        <v>124</v>
      </c>
      <c r="C15" s="67"/>
      <c r="D15" s="67"/>
      <c r="E15" s="67"/>
      <c r="F15" s="67"/>
      <c r="G15" s="67"/>
      <c r="H15" s="76">
        <v>0</v>
      </c>
      <c r="I15" s="69"/>
      <c r="J15" s="76">
        <v>0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1:38" ht="12.75" hidden="1">
      <c r="A16" s="67"/>
      <c r="B16" s="67" t="s">
        <v>160</v>
      </c>
      <c r="C16" s="67"/>
      <c r="D16" s="67"/>
      <c r="E16" s="67"/>
      <c r="F16" s="67"/>
      <c r="G16" s="67"/>
      <c r="H16" s="76">
        <v>0</v>
      </c>
      <c r="I16" s="69"/>
      <c r="J16" s="76">
        <v>0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1:38" ht="12.75">
      <c r="A17" s="67"/>
      <c r="B17" s="67" t="s">
        <v>159</v>
      </c>
      <c r="C17" s="67"/>
      <c r="D17" s="67"/>
      <c r="E17" s="67"/>
      <c r="F17" s="67"/>
      <c r="G17" s="67"/>
      <c r="H17" s="76">
        <v>0</v>
      </c>
      <c r="I17" s="69"/>
      <c r="J17" s="76">
        <v>3404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1:38" ht="12.75" hidden="1">
      <c r="A18" s="67"/>
      <c r="B18" s="67" t="s">
        <v>158</v>
      </c>
      <c r="C18" s="67"/>
      <c r="D18" s="67"/>
      <c r="E18" s="67"/>
      <c r="F18" s="67"/>
      <c r="G18" s="67"/>
      <c r="H18" s="76">
        <v>0</v>
      </c>
      <c r="I18" s="69"/>
      <c r="J18" s="7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</row>
    <row r="19" spans="1:38" ht="12.75" hidden="1">
      <c r="A19" s="67"/>
      <c r="B19" s="67" t="s">
        <v>125</v>
      </c>
      <c r="C19" s="67"/>
      <c r="D19" s="67"/>
      <c r="E19" s="67"/>
      <c r="F19" s="67"/>
      <c r="G19" s="67"/>
      <c r="H19" s="76">
        <v>0</v>
      </c>
      <c r="I19" s="69"/>
      <c r="J19" s="76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1:38" ht="12.75" hidden="1">
      <c r="A20" s="67"/>
      <c r="B20" s="67" t="s">
        <v>126</v>
      </c>
      <c r="C20" s="67"/>
      <c r="D20" s="67"/>
      <c r="E20" s="67"/>
      <c r="F20" s="67"/>
      <c r="G20" s="67"/>
      <c r="H20" s="76">
        <v>0</v>
      </c>
      <c r="I20" s="69"/>
      <c r="J20" s="7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1:38" ht="12.75">
      <c r="A21" s="67"/>
      <c r="B21" s="67" t="s">
        <v>62</v>
      </c>
      <c r="C21" s="67"/>
      <c r="D21" s="67"/>
      <c r="E21" s="67"/>
      <c r="F21" s="67"/>
      <c r="G21" s="67"/>
      <c r="H21" s="76">
        <v>6564</v>
      </c>
      <c r="I21" s="69"/>
      <c r="J21" s="69">
        <v>5640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1:38" ht="12.75">
      <c r="A22" s="67"/>
      <c r="B22" s="67" t="s">
        <v>35</v>
      </c>
      <c r="C22" s="67"/>
      <c r="D22" s="67"/>
      <c r="E22" s="67"/>
      <c r="F22" s="67"/>
      <c r="G22" s="67"/>
      <c r="H22" s="76">
        <v>0</v>
      </c>
      <c r="I22" s="69"/>
      <c r="J22" s="69">
        <v>-22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1:38" ht="12.75" hidden="1">
      <c r="A23" s="67"/>
      <c r="B23" s="67" t="s">
        <v>127</v>
      </c>
      <c r="C23" s="67"/>
      <c r="D23" s="67"/>
      <c r="E23" s="67"/>
      <c r="F23" s="67"/>
      <c r="G23" s="67"/>
      <c r="H23" s="76"/>
      <c r="I23" s="69"/>
      <c r="J23" s="69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1:38" ht="12.75" hidden="1">
      <c r="A24" s="67"/>
      <c r="B24" s="67" t="s">
        <v>128</v>
      </c>
      <c r="C24" s="67"/>
      <c r="D24" s="67"/>
      <c r="E24" s="67"/>
      <c r="F24" s="67"/>
      <c r="G24" s="67"/>
      <c r="H24" s="76">
        <v>0</v>
      </c>
      <c r="I24" s="69"/>
      <c r="J24" s="89">
        <v>0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1:38" ht="12.75" hidden="1">
      <c r="A25" s="67"/>
      <c r="B25" s="67" t="s">
        <v>129</v>
      </c>
      <c r="C25" s="67"/>
      <c r="D25" s="67"/>
      <c r="E25" s="67"/>
      <c r="F25" s="67"/>
      <c r="G25" s="67"/>
      <c r="H25" s="76">
        <v>0</v>
      </c>
      <c r="I25" s="69"/>
      <c r="J25" s="69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1:38" ht="12.75" hidden="1">
      <c r="A26" s="67"/>
      <c r="B26" s="67" t="s">
        <v>123</v>
      </c>
      <c r="C26" s="67"/>
      <c r="D26" s="67"/>
      <c r="E26" s="67"/>
      <c r="F26" s="67"/>
      <c r="G26" s="67"/>
      <c r="H26" s="76">
        <v>0</v>
      </c>
      <c r="I26" s="69"/>
      <c r="J26" s="69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1:38" ht="12.75">
      <c r="A27" s="67"/>
      <c r="B27" s="67" t="s">
        <v>172</v>
      </c>
      <c r="C27" s="67"/>
      <c r="D27" s="67"/>
      <c r="E27" s="67"/>
      <c r="F27" s="67"/>
      <c r="G27" s="67"/>
      <c r="H27" s="76">
        <v>0</v>
      </c>
      <c r="I27" s="69"/>
      <c r="J27" s="69">
        <v>66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1:38" ht="12.75" hidden="1">
      <c r="A28" s="67"/>
      <c r="B28" s="67" t="s">
        <v>130</v>
      </c>
      <c r="C28" s="67"/>
      <c r="D28" s="67"/>
      <c r="E28" s="67"/>
      <c r="F28" s="67"/>
      <c r="G28" s="67"/>
      <c r="H28" s="76">
        <v>0</v>
      </c>
      <c r="I28" s="69"/>
      <c r="J28" s="69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1:38" ht="12.75" hidden="1">
      <c r="A29" s="67"/>
      <c r="B29" s="67" t="s">
        <v>131</v>
      </c>
      <c r="C29" s="67"/>
      <c r="D29" s="67"/>
      <c r="E29" s="67"/>
      <c r="F29" s="67"/>
      <c r="G29" s="67"/>
      <c r="H29" s="76">
        <v>0</v>
      </c>
      <c r="I29" s="69"/>
      <c r="J29" s="69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  <row r="30" spans="1:38" ht="12.75" hidden="1">
      <c r="A30" s="67"/>
      <c r="B30" s="67" t="s">
        <v>132</v>
      </c>
      <c r="C30" s="67"/>
      <c r="D30" s="67"/>
      <c r="E30" s="67"/>
      <c r="F30" s="67"/>
      <c r="G30" s="67"/>
      <c r="H30" s="76">
        <v>0</v>
      </c>
      <c r="I30" s="69"/>
      <c r="J30" s="69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1:38" ht="12.75" hidden="1">
      <c r="A31" s="67"/>
      <c r="B31" s="67" t="s">
        <v>133</v>
      </c>
      <c r="C31" s="67"/>
      <c r="D31" s="67"/>
      <c r="E31" s="67"/>
      <c r="F31" s="67"/>
      <c r="G31" s="67"/>
      <c r="H31" s="76">
        <v>0</v>
      </c>
      <c r="I31" s="69"/>
      <c r="J31" s="69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1:38" ht="12.75" hidden="1">
      <c r="A32" s="67"/>
      <c r="B32" s="67" t="s">
        <v>134</v>
      </c>
      <c r="C32" s="67"/>
      <c r="D32" s="67"/>
      <c r="E32" s="67"/>
      <c r="F32" s="67"/>
      <c r="G32" s="67"/>
      <c r="H32" s="76">
        <v>0</v>
      </c>
      <c r="I32" s="69"/>
      <c r="J32" s="69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</row>
    <row r="33" spans="1:38" ht="12.75">
      <c r="A33" s="67"/>
      <c r="B33" s="67" t="s">
        <v>83</v>
      </c>
      <c r="C33" s="67"/>
      <c r="D33" s="67"/>
      <c r="E33" s="67"/>
      <c r="F33" s="67"/>
      <c r="G33" s="67"/>
      <c r="H33" s="76">
        <v>3</v>
      </c>
      <c r="I33" s="69"/>
      <c r="J33" s="89">
        <v>0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1:38" ht="12.75">
      <c r="A34" s="67"/>
      <c r="B34" s="67" t="s">
        <v>135</v>
      </c>
      <c r="C34" s="67"/>
      <c r="D34" s="67"/>
      <c r="E34" s="67"/>
      <c r="F34" s="67"/>
      <c r="G34" s="67"/>
      <c r="H34" s="76">
        <v>-3461</v>
      </c>
      <c r="I34" s="69"/>
      <c r="J34" s="69">
        <v>-2611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</row>
    <row r="35" spans="1:38" ht="12.75">
      <c r="A35" s="67"/>
      <c r="B35" s="67" t="s">
        <v>173</v>
      </c>
      <c r="C35" s="67"/>
      <c r="D35" s="67"/>
      <c r="E35" s="67"/>
      <c r="F35" s="67"/>
      <c r="G35" s="67"/>
      <c r="H35" s="76">
        <v>1831</v>
      </c>
      <c r="I35" s="69"/>
      <c r="J35" s="89">
        <v>0</v>
      </c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</row>
    <row r="36" spans="1:38" ht="12.75" hidden="1">
      <c r="A36" s="67"/>
      <c r="B36" s="67" t="s">
        <v>136</v>
      </c>
      <c r="C36" s="67"/>
      <c r="D36" s="67"/>
      <c r="E36" s="67"/>
      <c r="F36" s="67"/>
      <c r="G36" s="67"/>
      <c r="H36" s="76">
        <v>0</v>
      </c>
      <c r="I36" s="69"/>
      <c r="J36" s="69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</row>
    <row r="37" spans="1:38" ht="12.75" hidden="1">
      <c r="A37" s="67"/>
      <c r="B37" s="67" t="s">
        <v>87</v>
      </c>
      <c r="C37" s="67"/>
      <c r="D37" s="67"/>
      <c r="E37" s="67"/>
      <c r="F37" s="67"/>
      <c r="G37" s="67"/>
      <c r="H37" s="76">
        <v>0</v>
      </c>
      <c r="I37" s="69"/>
      <c r="J37" s="69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1:38" ht="8.25" customHeight="1">
      <c r="A38" s="67"/>
      <c r="B38" s="67"/>
      <c r="C38" s="67"/>
      <c r="D38" s="67"/>
      <c r="E38" s="67"/>
      <c r="F38" s="67"/>
      <c r="G38" s="67"/>
      <c r="H38" s="106"/>
      <c r="I38" s="86"/>
      <c r="J38" s="70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38" ht="12.75">
      <c r="A39" s="67" t="s">
        <v>79</v>
      </c>
      <c r="B39" s="67"/>
      <c r="C39" s="67"/>
      <c r="D39" s="67"/>
      <c r="E39" s="67"/>
      <c r="F39" s="67"/>
      <c r="G39" s="67"/>
      <c r="H39" s="76">
        <f>SUM(H7:H38)</f>
        <v>-1756</v>
      </c>
      <c r="I39" s="69"/>
      <c r="J39" s="69">
        <f>SUM(J7:J38)</f>
        <v>-308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1:38" ht="12.75">
      <c r="A40" s="67"/>
      <c r="B40" s="67"/>
      <c r="C40" s="67"/>
      <c r="D40" s="67"/>
      <c r="E40" s="67"/>
      <c r="F40" s="67"/>
      <c r="G40" s="67"/>
      <c r="H40" s="76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38" ht="12.75">
      <c r="A41" s="67"/>
      <c r="B41" s="67" t="s">
        <v>137</v>
      </c>
      <c r="C41" s="67"/>
      <c r="D41" s="67"/>
      <c r="E41" s="67"/>
      <c r="F41" s="67"/>
      <c r="G41" s="67"/>
      <c r="H41" s="76">
        <v>1602</v>
      </c>
      <c r="I41" s="69"/>
      <c r="J41" s="69">
        <v>4480</v>
      </c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1:38" ht="12.75">
      <c r="A42" s="67"/>
      <c r="B42" s="67" t="s">
        <v>138</v>
      </c>
      <c r="C42" s="67"/>
      <c r="D42" s="67"/>
      <c r="E42" s="67"/>
      <c r="F42" s="67"/>
      <c r="G42" s="67"/>
      <c r="H42" s="76">
        <v>426</v>
      </c>
      <c r="I42" s="69"/>
      <c r="J42" s="76">
        <v>-6255</v>
      </c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1:38" ht="12.75">
      <c r="A43" s="67"/>
      <c r="B43" s="67" t="s">
        <v>139</v>
      </c>
      <c r="C43" s="67"/>
      <c r="D43" s="67"/>
      <c r="E43" s="67"/>
      <c r="F43" s="67"/>
      <c r="G43" s="67"/>
      <c r="H43" s="76">
        <v>14</v>
      </c>
      <c r="I43" s="69"/>
      <c r="J43" s="76">
        <v>-8256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  <row r="44" spans="1:38" ht="12.75">
      <c r="A44" s="67"/>
      <c r="B44" s="67" t="s">
        <v>140</v>
      </c>
      <c r="C44" s="67"/>
      <c r="D44" s="67"/>
      <c r="E44" s="67"/>
      <c r="F44" s="67"/>
      <c r="G44" s="67"/>
      <c r="H44" s="76">
        <v>1421</v>
      </c>
      <c r="I44" s="69"/>
      <c r="J44" s="69">
        <v>5451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  <row r="45" spans="1:38" ht="12.75">
      <c r="A45" s="67"/>
      <c r="B45" s="67" t="s">
        <v>141</v>
      </c>
      <c r="C45" s="67"/>
      <c r="D45" s="67"/>
      <c r="E45" s="67"/>
      <c r="F45" s="67"/>
      <c r="G45" s="67"/>
      <c r="H45" s="76">
        <v>-43</v>
      </c>
      <c r="I45" s="69"/>
      <c r="J45" s="89">
        <v>0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</row>
    <row r="46" spans="1:38" ht="12.75">
      <c r="A46" s="67"/>
      <c r="B46" s="67"/>
      <c r="C46" s="67"/>
      <c r="D46" s="67"/>
      <c r="E46" s="67"/>
      <c r="F46" s="67"/>
      <c r="G46" s="67"/>
      <c r="H46" s="106"/>
      <c r="I46" s="73"/>
      <c r="J46" s="74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</row>
    <row r="47" spans="1:38" ht="12.75">
      <c r="A47" s="67" t="s">
        <v>43</v>
      </c>
      <c r="B47" s="67"/>
      <c r="C47" s="67"/>
      <c r="D47" s="67"/>
      <c r="E47" s="67"/>
      <c r="F47" s="67"/>
      <c r="G47" s="67"/>
      <c r="H47" s="76">
        <f>SUM(H39:H46)</f>
        <v>1664</v>
      </c>
      <c r="I47" s="69"/>
      <c r="J47" s="69">
        <f>SUM(J39:J46)</f>
        <v>-4888</v>
      </c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</row>
    <row r="48" spans="1:38" ht="12.75">
      <c r="A48" s="67"/>
      <c r="B48" s="67"/>
      <c r="C48" s="67"/>
      <c r="D48" s="67"/>
      <c r="E48" s="67"/>
      <c r="F48" s="67"/>
      <c r="G48" s="67"/>
      <c r="H48" s="76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</row>
    <row r="49" spans="1:38" ht="12.75">
      <c r="A49" s="67"/>
      <c r="B49" s="67" t="s">
        <v>36</v>
      </c>
      <c r="C49" s="67"/>
      <c r="D49" s="67"/>
      <c r="E49" s="67"/>
      <c r="F49" s="67"/>
      <c r="G49" s="67"/>
      <c r="H49" s="76">
        <v>-1788</v>
      </c>
      <c r="I49" s="73"/>
      <c r="J49" s="69">
        <v>-1378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</row>
    <row r="50" spans="1:38" ht="12.75">
      <c r="A50" s="67"/>
      <c r="B50" s="67" t="s">
        <v>142</v>
      </c>
      <c r="C50" s="67"/>
      <c r="D50" s="67"/>
      <c r="E50" s="67"/>
      <c r="F50" s="67"/>
      <c r="G50" s="67"/>
      <c r="H50" s="76">
        <v>-18</v>
      </c>
      <c r="I50" s="73"/>
      <c r="J50" s="89">
        <v>0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</row>
    <row r="51" spans="1:38" ht="12.75" hidden="1">
      <c r="A51" s="67"/>
      <c r="B51" s="67" t="s">
        <v>161</v>
      </c>
      <c r="C51" s="67"/>
      <c r="D51" s="67"/>
      <c r="E51" s="67"/>
      <c r="F51" s="67"/>
      <c r="G51" s="67"/>
      <c r="H51" s="76">
        <v>0</v>
      </c>
      <c r="I51" s="73"/>
      <c r="J51" s="89">
        <v>0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</row>
    <row r="52" spans="1:38" ht="12.75" hidden="1">
      <c r="A52" s="67"/>
      <c r="B52" s="67" t="s">
        <v>143</v>
      </c>
      <c r="C52" s="67"/>
      <c r="D52" s="67"/>
      <c r="E52" s="67"/>
      <c r="F52" s="67"/>
      <c r="G52" s="67"/>
      <c r="H52" s="76">
        <v>0</v>
      </c>
      <c r="I52" s="73"/>
      <c r="J52" s="69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</row>
    <row r="53" spans="1:38" ht="12.75" hidden="1">
      <c r="A53" s="67"/>
      <c r="B53" s="67" t="s">
        <v>144</v>
      </c>
      <c r="C53" s="67"/>
      <c r="D53" s="67"/>
      <c r="E53" s="67"/>
      <c r="F53" s="67"/>
      <c r="G53" s="67"/>
      <c r="H53" s="76">
        <v>0</v>
      </c>
      <c r="I53" s="73"/>
      <c r="J53" s="69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</row>
    <row r="54" spans="1:38" ht="9" customHeight="1">
      <c r="A54" s="67"/>
      <c r="B54" s="67"/>
      <c r="C54" s="67"/>
      <c r="D54" s="67"/>
      <c r="E54" s="67"/>
      <c r="F54" s="67"/>
      <c r="G54" s="67"/>
      <c r="H54" s="106"/>
      <c r="I54" s="86"/>
      <c r="J54" s="70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</row>
    <row r="55" spans="1:38" ht="12.75">
      <c r="A55" s="67" t="s">
        <v>37</v>
      </c>
      <c r="B55" s="67"/>
      <c r="C55" s="67"/>
      <c r="D55" s="67"/>
      <c r="E55" s="67"/>
      <c r="F55" s="67"/>
      <c r="G55" s="67"/>
      <c r="H55" s="76">
        <f>SUM(H47:H54)</f>
        <v>-142</v>
      </c>
      <c r="I55" s="69"/>
      <c r="J55" s="69">
        <f>SUM(J47:J54)</f>
        <v>-6266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</row>
    <row r="56" spans="1:38" ht="12.75">
      <c r="A56" s="67"/>
      <c r="B56" s="67"/>
      <c r="C56" s="67"/>
      <c r="D56" s="67"/>
      <c r="E56" s="67"/>
      <c r="F56" s="67"/>
      <c r="G56" s="67"/>
      <c r="H56" s="76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</row>
    <row r="57" spans="1:38" ht="12.75">
      <c r="A57" s="68" t="s">
        <v>38</v>
      </c>
      <c r="B57" s="67"/>
      <c r="C57" s="67"/>
      <c r="D57" s="67"/>
      <c r="E57" s="67"/>
      <c r="F57" s="67"/>
      <c r="G57" s="67"/>
      <c r="H57" s="76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</row>
    <row r="58" spans="1:38" ht="12.75">
      <c r="A58" s="67"/>
      <c r="B58" s="67" t="s">
        <v>145</v>
      </c>
      <c r="C58" s="67"/>
      <c r="D58" s="67"/>
      <c r="E58" s="67"/>
      <c r="F58" s="67"/>
      <c r="G58" s="67"/>
      <c r="H58" s="90">
        <v>-26</v>
      </c>
      <c r="I58" s="73"/>
      <c r="J58" s="90">
        <v>-53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</row>
    <row r="59" spans="1:38" ht="12.75">
      <c r="A59" s="67"/>
      <c r="B59" s="67" t="s">
        <v>146</v>
      </c>
      <c r="C59" s="67"/>
      <c r="D59" s="67"/>
      <c r="E59" s="67"/>
      <c r="F59" s="67"/>
      <c r="G59" s="67"/>
      <c r="H59" s="91">
        <v>0</v>
      </c>
      <c r="I59" s="73"/>
      <c r="J59" s="91">
        <v>300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</row>
    <row r="60" spans="1:38" ht="12.75">
      <c r="A60" s="67"/>
      <c r="B60" s="67" t="s">
        <v>39</v>
      </c>
      <c r="C60" s="67"/>
      <c r="D60" s="67"/>
      <c r="E60" s="67"/>
      <c r="F60" s="67"/>
      <c r="G60" s="67"/>
      <c r="H60" s="91">
        <v>0</v>
      </c>
      <c r="I60" s="73"/>
      <c r="J60" s="91">
        <v>22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</row>
    <row r="61" spans="1:38" ht="12.75" hidden="1">
      <c r="A61" s="67"/>
      <c r="B61" s="67" t="s">
        <v>71</v>
      </c>
      <c r="C61" s="67"/>
      <c r="D61" s="67"/>
      <c r="E61" s="67"/>
      <c r="F61" s="67"/>
      <c r="G61" s="67"/>
      <c r="H61" s="91">
        <f>+'[2]Sheet3'!$AK$64</f>
        <v>0</v>
      </c>
      <c r="I61" s="73"/>
      <c r="J61" s="91">
        <v>0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</row>
    <row r="62" spans="1:38" ht="12.75" hidden="1">
      <c r="A62" s="67"/>
      <c r="B62" s="67" t="s">
        <v>39</v>
      </c>
      <c r="C62" s="67"/>
      <c r="D62" s="67"/>
      <c r="E62" s="67"/>
      <c r="F62" s="67"/>
      <c r="G62" s="67"/>
      <c r="H62" s="91">
        <f>-H22</f>
        <v>0</v>
      </c>
      <c r="I62" s="73"/>
      <c r="J62" s="88">
        <v>0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</row>
    <row r="63" spans="1:38" ht="12.75">
      <c r="A63" s="67"/>
      <c r="B63" s="67" t="str">
        <f>+'[2]Sheet3'!$B$76</f>
        <v>Net cash flow on disposal of subsidiary</v>
      </c>
      <c r="C63" s="67"/>
      <c r="D63" s="67"/>
      <c r="E63" s="67"/>
      <c r="F63" s="67"/>
      <c r="G63" s="67"/>
      <c r="H63" s="91">
        <v>0</v>
      </c>
      <c r="I63" s="73"/>
      <c r="J63" s="91">
        <v>2342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</row>
    <row r="64" spans="1:38" ht="12.75" hidden="1">
      <c r="A64" s="67"/>
      <c r="B64" s="67" t="s">
        <v>147</v>
      </c>
      <c r="C64" s="67"/>
      <c r="D64" s="67"/>
      <c r="E64" s="67"/>
      <c r="F64" s="67"/>
      <c r="G64" s="67"/>
      <c r="H64" s="91">
        <v>0</v>
      </c>
      <c r="I64" s="73"/>
      <c r="J64" s="88">
        <v>0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</row>
    <row r="65" spans="1:38" ht="12.75">
      <c r="A65" s="67"/>
      <c r="B65" s="67" t="s">
        <v>148</v>
      </c>
      <c r="C65" s="67"/>
      <c r="D65" s="67"/>
      <c r="E65" s="67"/>
      <c r="F65" s="67"/>
      <c r="G65" s="67"/>
      <c r="H65" s="91">
        <v>-525</v>
      </c>
      <c r="I65" s="73"/>
      <c r="J65" s="71">
        <v>-2762</v>
      </c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</row>
    <row r="66" spans="1:38" ht="12.75">
      <c r="A66" s="67"/>
      <c r="B66" s="67" t="s">
        <v>149</v>
      </c>
      <c r="C66" s="67"/>
      <c r="D66" s="67"/>
      <c r="E66" s="67"/>
      <c r="F66" s="67"/>
      <c r="G66" s="67"/>
      <c r="H66" s="91">
        <v>0</v>
      </c>
      <c r="I66" s="73"/>
      <c r="J66" s="71">
        <v>21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</row>
    <row r="67" spans="1:38" ht="12.75">
      <c r="A67" s="67"/>
      <c r="B67" s="67" t="s">
        <v>150</v>
      </c>
      <c r="C67" s="67"/>
      <c r="D67" s="67"/>
      <c r="E67" s="67"/>
      <c r="F67" s="67"/>
      <c r="G67" s="67"/>
      <c r="H67" s="105">
        <v>0</v>
      </c>
      <c r="I67" s="73"/>
      <c r="J67" s="140">
        <v>0</v>
      </c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</row>
    <row r="68" spans="1:38" ht="12.75">
      <c r="A68" s="67"/>
      <c r="B68" s="67"/>
      <c r="C68" s="67"/>
      <c r="D68" s="67"/>
      <c r="E68" s="67"/>
      <c r="F68" s="67"/>
      <c r="G68" s="67"/>
      <c r="H68" s="76">
        <f>SUM(H58:H67)</f>
        <v>-551</v>
      </c>
      <c r="I68" s="69"/>
      <c r="J68" s="69">
        <f>SUM(J58:J67)</f>
        <v>-130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</row>
    <row r="69" spans="1:38" ht="12.75">
      <c r="A69" s="68" t="s">
        <v>40</v>
      </c>
      <c r="B69" s="67"/>
      <c r="C69" s="67"/>
      <c r="D69" s="67"/>
      <c r="E69" s="67"/>
      <c r="F69" s="67"/>
      <c r="G69" s="67"/>
      <c r="H69" s="106"/>
      <c r="I69" s="67"/>
      <c r="J69" s="139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</row>
    <row r="70" spans="1:38" ht="12.75">
      <c r="A70" s="68"/>
      <c r="B70" s="67" t="s">
        <v>151</v>
      </c>
      <c r="C70" s="67"/>
      <c r="D70" s="67"/>
      <c r="E70" s="67"/>
      <c r="F70" s="67"/>
      <c r="G70" s="67"/>
      <c r="H70" s="91">
        <v>546</v>
      </c>
      <c r="I70" s="67"/>
      <c r="J70" s="91">
        <v>12702</v>
      </c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</row>
    <row r="71" spans="1:38" ht="12.75">
      <c r="A71" s="67"/>
      <c r="B71" s="67" t="s">
        <v>152</v>
      </c>
      <c r="C71" s="67"/>
      <c r="D71" s="67"/>
      <c r="E71" s="67"/>
      <c r="F71" s="67"/>
      <c r="G71" s="67"/>
      <c r="H71" s="91">
        <v>-818</v>
      </c>
      <c r="I71" s="73"/>
      <c r="J71" s="91">
        <v>0</v>
      </c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</row>
    <row r="72" spans="1:38" ht="12.75">
      <c r="A72" s="67"/>
      <c r="B72" s="67" t="s">
        <v>153</v>
      </c>
      <c r="C72" s="67"/>
      <c r="D72" s="67"/>
      <c r="E72" s="67"/>
      <c r="F72" s="67"/>
      <c r="G72" s="67"/>
      <c r="H72" s="105">
        <v>-37</v>
      </c>
      <c r="I72" s="73"/>
      <c r="J72" s="72">
        <v>-231</v>
      </c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</row>
    <row r="73" spans="1:38" ht="12.75">
      <c r="A73" s="67"/>
      <c r="B73" s="67"/>
      <c r="C73" s="67"/>
      <c r="D73" s="67"/>
      <c r="E73" s="67"/>
      <c r="F73" s="67"/>
      <c r="G73" s="67"/>
      <c r="H73" s="85">
        <f>SUM(H70:H72)</f>
        <v>-309</v>
      </c>
      <c r="I73" s="73"/>
      <c r="J73" s="73">
        <f>SUM(J70:J72)</f>
        <v>12471</v>
      </c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</row>
    <row r="74" spans="1:38" ht="12.75">
      <c r="A74" s="67" t="s">
        <v>174</v>
      </c>
      <c r="B74" s="67"/>
      <c r="C74" s="67"/>
      <c r="D74" s="67"/>
      <c r="E74" s="67"/>
      <c r="F74" s="67"/>
      <c r="G74" s="67"/>
      <c r="H74" s="106">
        <v>0</v>
      </c>
      <c r="I74" s="73"/>
      <c r="J74" s="106">
        <v>0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</row>
    <row r="75" spans="1:38" ht="12.75">
      <c r="A75" s="68" t="s">
        <v>41</v>
      </c>
      <c r="B75" s="67"/>
      <c r="C75" s="67"/>
      <c r="D75" s="67"/>
      <c r="E75" s="67"/>
      <c r="F75" s="67"/>
      <c r="G75" s="67"/>
      <c r="H75" s="76">
        <f>+H55+H68+H73</f>
        <v>-1002</v>
      </c>
      <c r="I75" s="69"/>
      <c r="J75" s="69">
        <f>+J55+J68+J73+J74</f>
        <v>6075</v>
      </c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</row>
    <row r="76" spans="1:38" ht="12.75">
      <c r="A76" s="68"/>
      <c r="B76" s="67"/>
      <c r="C76" s="67"/>
      <c r="D76" s="67"/>
      <c r="E76" s="67"/>
      <c r="F76" s="67"/>
      <c r="G76" s="67"/>
      <c r="H76" s="76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</row>
    <row r="77" spans="1:38" ht="12.75">
      <c r="A77" s="68" t="s">
        <v>154</v>
      </c>
      <c r="B77" s="67"/>
      <c r="C77" s="67"/>
      <c r="D77" s="67"/>
      <c r="E77" s="67"/>
      <c r="F77" s="67"/>
      <c r="G77" s="67"/>
      <c r="H77" s="106">
        <v>-64574</v>
      </c>
      <c r="I77" s="73"/>
      <c r="J77" s="74">
        <v>-66787</v>
      </c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</row>
    <row r="78" spans="1:38" ht="7.5" customHeight="1">
      <c r="A78" s="67"/>
      <c r="B78" s="67"/>
      <c r="C78" s="67"/>
      <c r="D78" s="67"/>
      <c r="E78" s="67"/>
      <c r="F78" s="67"/>
      <c r="G78" s="67"/>
      <c r="H78" s="76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</row>
    <row r="79" spans="1:38" ht="13.5" customHeight="1" thickBot="1">
      <c r="A79" s="68" t="s">
        <v>61</v>
      </c>
      <c r="B79" s="67"/>
      <c r="C79" s="67"/>
      <c r="D79" s="67"/>
      <c r="E79" s="67"/>
      <c r="F79" s="67"/>
      <c r="G79" s="67"/>
      <c r="H79" s="138">
        <f>+H75+H77</f>
        <v>-65576</v>
      </c>
      <c r="I79" s="73"/>
      <c r="J79" s="75">
        <f>SUM(J75:J77)</f>
        <v>-60712</v>
      </c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</row>
    <row r="80" spans="1:38" ht="13.5" thickTop="1">
      <c r="A80" s="67"/>
      <c r="B80" s="67"/>
      <c r="C80" s="67"/>
      <c r="D80" s="67"/>
      <c r="E80" s="67"/>
      <c r="F80" s="67"/>
      <c r="G80" s="67"/>
      <c r="H80" s="76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</row>
    <row r="81" spans="1:38" ht="15.75">
      <c r="A81" s="17" t="s">
        <v>57</v>
      </c>
      <c r="B81" s="2"/>
      <c r="C81" s="2"/>
      <c r="D81" s="2"/>
      <c r="E81" s="2"/>
      <c r="F81" s="67"/>
      <c r="G81" s="67"/>
      <c r="H81" s="76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</row>
    <row r="82" spans="1:38" ht="15">
      <c r="A82" s="2"/>
      <c r="B82" s="2"/>
      <c r="C82" s="2"/>
      <c r="D82" s="2"/>
      <c r="E82" s="2"/>
      <c r="F82" s="67"/>
      <c r="G82" s="67"/>
      <c r="H82" s="76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</row>
    <row r="83" ht="12.75">
      <c r="H83" s="39"/>
    </row>
    <row r="84" spans="1:38" ht="12.75">
      <c r="A84" s="67" t="s">
        <v>59</v>
      </c>
      <c r="B84" s="67"/>
      <c r="C84" s="67"/>
      <c r="D84" s="67"/>
      <c r="E84" s="76"/>
      <c r="F84" s="67"/>
      <c r="G84" s="67"/>
      <c r="H84" s="76">
        <v>2077</v>
      </c>
      <c r="I84" s="67"/>
      <c r="J84" s="76">
        <v>2806</v>
      </c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</row>
    <row r="85" spans="1:38" ht="12.75">
      <c r="A85" s="67" t="s">
        <v>58</v>
      </c>
      <c r="B85" s="67"/>
      <c r="C85" s="67"/>
      <c r="D85" s="67"/>
      <c r="E85" s="76"/>
      <c r="F85" s="67"/>
      <c r="G85" s="67"/>
      <c r="H85" s="76">
        <v>721</v>
      </c>
      <c r="I85" s="67"/>
      <c r="J85" s="76">
        <v>1685</v>
      </c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</row>
    <row r="86" spans="1:38" ht="12.75">
      <c r="A86" s="67" t="s">
        <v>60</v>
      </c>
      <c r="B86" s="67"/>
      <c r="C86" s="67"/>
      <c r="D86" s="67"/>
      <c r="E86" s="76"/>
      <c r="F86" s="67"/>
      <c r="G86" s="67"/>
      <c r="H86" s="106">
        <v>-68228</v>
      </c>
      <c r="I86" s="67"/>
      <c r="J86" s="106">
        <v>-65203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</row>
    <row r="87" spans="1:38" ht="13.5" customHeight="1">
      <c r="A87" s="67"/>
      <c r="B87" s="67"/>
      <c r="C87" s="67"/>
      <c r="D87" s="67"/>
      <c r="E87" s="85"/>
      <c r="F87" s="67"/>
      <c r="G87" s="67"/>
      <c r="H87" s="85">
        <f>SUM(H84:H86)</f>
        <v>-65430</v>
      </c>
      <c r="I87" s="67"/>
      <c r="J87" s="85">
        <f>SUM(J84:J86)</f>
        <v>-60712</v>
      </c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</row>
    <row r="88" spans="1:38" ht="13.5" customHeight="1">
      <c r="A88" s="67" t="s">
        <v>155</v>
      </c>
      <c r="B88" s="67" t="s">
        <v>156</v>
      </c>
      <c r="C88" s="67"/>
      <c r="D88" s="67"/>
      <c r="E88" s="85"/>
      <c r="F88" s="67"/>
      <c r="G88" s="67"/>
      <c r="H88" s="85">
        <v>0</v>
      </c>
      <c r="I88" s="67"/>
      <c r="J88" s="85">
        <v>0</v>
      </c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</row>
    <row r="89" spans="1:38" ht="13.5" customHeight="1">
      <c r="A89" s="67"/>
      <c r="B89" s="67" t="s">
        <v>157</v>
      </c>
      <c r="C89" s="67"/>
      <c r="D89" s="67"/>
      <c r="E89" s="85"/>
      <c r="F89" s="67"/>
      <c r="G89" s="67"/>
      <c r="H89" s="85">
        <v>-146</v>
      </c>
      <c r="I89" s="67"/>
      <c r="J89" s="85">
        <v>0</v>
      </c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</row>
    <row r="90" spans="1:38" ht="15.75" customHeight="1" thickBot="1">
      <c r="A90" s="67"/>
      <c r="B90" s="67"/>
      <c r="C90" s="67"/>
      <c r="D90" s="67"/>
      <c r="E90" s="85"/>
      <c r="F90" s="67"/>
      <c r="G90" s="67"/>
      <c r="H90" s="77">
        <f>SUM(H87:H89)</f>
        <v>-65576</v>
      </c>
      <c r="I90" s="67"/>
      <c r="J90" s="77">
        <f>SUM(J87:J89)</f>
        <v>-60712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</row>
    <row r="91" spans="1:38" ht="13.5" customHeight="1" thickTop="1">
      <c r="A91" s="67"/>
      <c r="B91" s="67"/>
      <c r="C91" s="67"/>
      <c r="D91" s="67"/>
      <c r="E91" s="85"/>
      <c r="F91" s="67"/>
      <c r="G91" s="67"/>
      <c r="H91" s="85"/>
      <c r="I91" s="67"/>
      <c r="J91" s="85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</row>
    <row r="92" spans="1:38" ht="12.75">
      <c r="A92" s="67"/>
      <c r="B92" s="67"/>
      <c r="C92" s="67"/>
      <c r="D92" s="67"/>
      <c r="E92" s="67"/>
      <c r="F92" s="67"/>
      <c r="G92" s="67"/>
      <c r="H92" s="76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</row>
    <row r="93" spans="1:38" ht="14.25">
      <c r="A93" s="82" t="s">
        <v>81</v>
      </c>
      <c r="B93" s="67"/>
      <c r="C93" s="67"/>
      <c r="D93" s="67"/>
      <c r="E93" s="67"/>
      <c r="F93" s="67"/>
      <c r="G93" s="67"/>
      <c r="H93" s="76">
        <f>+H79-H90</f>
        <v>0</v>
      </c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38" ht="12.75">
      <c r="A94" s="41"/>
      <c r="B94" s="67"/>
      <c r="C94" s="67"/>
      <c r="D94" s="67"/>
      <c r="E94" s="67"/>
      <c r="F94" s="67"/>
      <c r="G94" s="67"/>
      <c r="H94" s="76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</row>
    <row r="95" spans="1:38" ht="12.75">
      <c r="A95" s="67"/>
      <c r="B95" s="67"/>
      <c r="C95" s="67"/>
      <c r="D95" s="67"/>
      <c r="E95" s="67"/>
      <c r="F95" s="67"/>
      <c r="G95" s="67"/>
      <c r="H95" s="7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</row>
    <row r="96" spans="1:38" ht="12.75">
      <c r="A96" s="67"/>
      <c r="B96" s="67"/>
      <c r="C96" s="67"/>
      <c r="D96" s="67"/>
      <c r="E96" s="67"/>
      <c r="F96" s="67"/>
      <c r="G96" s="67"/>
      <c r="H96" s="76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</row>
    <row r="97" spans="1:38" ht="20.25">
      <c r="A97" s="67"/>
      <c r="B97" s="67"/>
      <c r="C97" s="67"/>
      <c r="D97" s="34" t="s">
        <v>73</v>
      </c>
      <c r="E97" s="67"/>
      <c r="F97" s="35" t="s">
        <v>74</v>
      </c>
      <c r="G97" s="67"/>
      <c r="H97" s="76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</row>
    <row r="98" spans="1:38" ht="12.75">
      <c r="A98" s="67"/>
      <c r="B98" s="67"/>
      <c r="C98" s="67"/>
      <c r="D98" s="67"/>
      <c r="E98" s="67"/>
      <c r="F98" s="67"/>
      <c r="G98" s="67"/>
      <c r="H98" s="76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</row>
    <row r="99" spans="1:38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</row>
    <row r="100" spans="1:38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</row>
    <row r="101" spans="1:38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</row>
    <row r="102" spans="1:38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</row>
    <row r="103" spans="1:38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</row>
    <row r="104" spans="1:38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</row>
    <row r="105" spans="1:38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</row>
    <row r="106" spans="1:38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</row>
    <row r="107" spans="1:38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</row>
    <row r="108" spans="1:38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</row>
    <row r="109" spans="1:38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</row>
    <row r="111" spans="1:38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</row>
    <row r="112" spans="1:38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</row>
    <row r="113" spans="1:38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</row>
    <row r="114" spans="1:38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</row>
    <row r="115" spans="1:38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</row>
    <row r="116" spans="1:38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</row>
    <row r="117" spans="1:38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</row>
    <row r="118" spans="1:38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</row>
    <row r="119" spans="1:38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</row>
    <row r="120" spans="1:38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</row>
    <row r="121" spans="1:38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</row>
    <row r="122" spans="1:38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</row>
    <row r="123" spans="1:38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</row>
    <row r="124" spans="1:38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</row>
    <row r="125" spans="1:38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</row>
    <row r="126" spans="1:38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</row>
    <row r="127" spans="1:38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</row>
    <row r="128" spans="1:38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</row>
    <row r="129" spans="1:38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</row>
    <row r="130" spans="1:38" ht="12.7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</row>
    <row r="131" spans="1:38" ht="12.7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</row>
    <row r="132" spans="1:38" ht="12.7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</row>
    <row r="133" spans="1:38" ht="12.7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</row>
    <row r="134" spans="1:38" ht="12.7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</row>
    <row r="135" spans="1:38" ht="12.7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</row>
    <row r="136" spans="1:38" ht="12.7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</row>
    <row r="137" spans="1:38" ht="12.7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</row>
    <row r="138" spans="1:38" ht="12.7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</row>
    <row r="139" spans="1:38" ht="12.7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</row>
    <row r="140" spans="1:38" ht="12.7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</row>
    <row r="141" spans="1:38" ht="12.7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</row>
    <row r="142" spans="1:38" ht="12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</row>
    <row r="143" spans="1:38" ht="12.7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</row>
    <row r="144" spans="1:38" ht="12.7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</row>
    <row r="145" spans="1:38" ht="12.7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</row>
    <row r="146" spans="1:38" ht="12.7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</row>
    <row r="147" spans="1:38" ht="12.7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</row>
    <row r="148" spans="1:38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</row>
    <row r="149" spans="1:38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</row>
    <row r="150" spans="1:38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</row>
    <row r="151" spans="1:38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</row>
    <row r="152" spans="1:38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</row>
    <row r="153" spans="1:38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</row>
    <row r="154" spans="1:38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</row>
    <row r="155" spans="1:38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</row>
    <row r="156" spans="1:38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</row>
    <row r="157" spans="1:38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</row>
    <row r="158" spans="1:38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</row>
    <row r="159" spans="1:38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</row>
    <row r="160" spans="1:38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</row>
    <row r="161" spans="1:38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</row>
    <row r="162" spans="1:38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</row>
    <row r="163" spans="1:38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</row>
    <row r="164" spans="1:38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</row>
    <row r="165" spans="1:38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</row>
    <row r="166" spans="1:38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</row>
    <row r="167" spans="1:38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</row>
    <row r="168" spans="1:38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</row>
    <row r="169" spans="1:38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</row>
    <row r="170" spans="1:38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</row>
    <row r="171" spans="1:38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</row>
    <row r="172" spans="1:38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</row>
    <row r="173" spans="1:38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</row>
    <row r="174" spans="1:38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</row>
    <row r="175" spans="1:38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</row>
    <row r="176" spans="1:38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</row>
    <row r="177" spans="1:38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</row>
    <row r="178" spans="1:38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</row>
    <row r="179" spans="1:38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</row>
    <row r="180" spans="1:38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</row>
    <row r="181" spans="1:38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</row>
    <row r="182" spans="1:38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</row>
    <row r="183" spans="1:38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</row>
    <row r="184" spans="1:38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</row>
    <row r="185" spans="1:38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</row>
    <row r="186" spans="1:38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</row>
    <row r="187" spans="1:38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</row>
    <row r="188" spans="1:38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</row>
    <row r="189" spans="1:38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</row>
    <row r="190" spans="1:38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</row>
    <row r="191" spans="1:38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</row>
    <row r="192" spans="1:38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</row>
    <row r="193" spans="1:38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</row>
    <row r="194" spans="1:38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</row>
    <row r="195" spans="1:38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</row>
    <row r="196" spans="1:38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</row>
    <row r="197" spans="1:38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</row>
    <row r="198" spans="1:38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</row>
    <row r="199" spans="1:38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</row>
    <row r="200" spans="1:38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</row>
    <row r="201" spans="1:38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</row>
    <row r="202" spans="1:38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</row>
    <row r="203" spans="1:38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</row>
    <row r="204" spans="1:38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</row>
    <row r="205" spans="1:38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</row>
    <row r="206" spans="1:38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</row>
    <row r="207" spans="1:38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</row>
    <row r="208" spans="1:38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</row>
    <row r="209" spans="1:38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</row>
    <row r="210" spans="1:38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</row>
    <row r="211" spans="1:38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</row>
    <row r="212" spans="1:38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</row>
    <row r="213" spans="1:38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</row>
    <row r="214" spans="1:38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</row>
    <row r="215" spans="1:38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</row>
    <row r="216" spans="1:38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</row>
    <row r="217" spans="1:38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</row>
    <row r="218" spans="1:38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</row>
    <row r="219" spans="1:38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</row>
    <row r="220" spans="1:38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</row>
    <row r="221" spans="1:38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</row>
    <row r="222" spans="1:38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</row>
    <row r="223" spans="1:38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</row>
    <row r="224" spans="1:38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</row>
    <row r="225" spans="1:38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</row>
    <row r="226" spans="1:38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</row>
    <row r="227" spans="1:38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</row>
    <row r="228" spans="1:38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</row>
    <row r="229" spans="1:38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</row>
    <row r="230" spans="1:38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</row>
    <row r="231" spans="1:38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</row>
    <row r="232" spans="1:38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</row>
    <row r="233" spans="1:38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</row>
    <row r="234" spans="1:38" ht="12.7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</row>
    <row r="235" spans="1:38" ht="12.7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</row>
    <row r="236" spans="1:38" ht="12.7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</row>
    <row r="237" spans="1:38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</row>
    <row r="238" spans="1:38" ht="12.7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</row>
    <row r="239" spans="1:38" ht="12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</row>
    <row r="240" spans="1:38" ht="12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</row>
    <row r="241" spans="1:38" ht="12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</row>
    <row r="242" spans="1:38" ht="12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</row>
    <row r="243" spans="1:38" ht="12.7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</row>
    <row r="244" spans="1:38" ht="12.7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</row>
    <row r="245" spans="1:38" ht="12.7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</row>
    <row r="246" spans="1:38" ht="12.7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</row>
    <row r="247" spans="1:38" ht="12.7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</row>
    <row r="248" spans="1:38" ht="12.7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</row>
    <row r="249" spans="1:38" ht="12.7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</row>
    <row r="250" spans="1:38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</row>
    <row r="251" spans="1:38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</row>
    <row r="252" spans="1:38" ht="12.7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</row>
    <row r="253" spans="1:38" ht="12.7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</row>
    <row r="254" spans="1:38" ht="12.7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</row>
    <row r="255" spans="1:38" ht="12.7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</row>
    <row r="256" spans="1:38" ht="12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</row>
    <row r="257" spans="1:38" ht="12.7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</row>
    <row r="258" spans="1:38" ht="12.7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</row>
    <row r="259" spans="1:38" ht="12.7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</row>
    <row r="260" spans="1:38" ht="12.7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</row>
    <row r="261" spans="1:38" ht="12.7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</row>
    <row r="262" spans="1:38" ht="12.7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</row>
    <row r="263" spans="1:38" ht="12.7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</row>
    <row r="264" spans="1:38" ht="12.7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</row>
    <row r="265" spans="1:38" ht="12.7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</row>
    <row r="266" spans="1:38" ht="12.7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</row>
    <row r="267" spans="1:38" ht="12.7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</row>
    <row r="268" spans="1:38" ht="12.7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</row>
    <row r="269" spans="1:38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</row>
    <row r="270" spans="1:38" ht="12.7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</row>
    <row r="271" spans="1:38" ht="12.7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</row>
    <row r="272" spans="1:38" ht="12.7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</row>
    <row r="273" spans="1:38" ht="12.7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</row>
    <row r="274" spans="1:38" ht="12.7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</row>
    <row r="275" spans="1:38" ht="12.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</row>
    <row r="276" spans="1:38" ht="12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</row>
    <row r="277" spans="1:38" ht="12.7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</row>
    <row r="278" spans="1:38" ht="12.7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</row>
    <row r="279" spans="1:38" ht="12.7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</row>
    <row r="280" spans="1:38" ht="12.7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</row>
    <row r="281" spans="1:38" ht="12.7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</row>
    <row r="282" spans="1:38" ht="12.7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</row>
    <row r="283" spans="1:38" ht="12.7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</row>
    <row r="284" spans="1:38" ht="12.7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</row>
    <row r="285" spans="1:38" ht="12.7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</row>
    <row r="286" spans="1:38" ht="12.7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</row>
    <row r="287" spans="1:38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</row>
    <row r="288" spans="1:38" ht="12.7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</row>
    <row r="289" spans="1:38" ht="12.7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</row>
    <row r="290" spans="1:38" ht="12.7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</row>
    <row r="291" spans="1:38" ht="12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</row>
    <row r="292" spans="1:38" ht="12.7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</row>
    <row r="293" spans="1:38" ht="12.7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</row>
    <row r="294" spans="1:38" ht="12.7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</row>
    <row r="295" spans="1:38" ht="12.7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</row>
    <row r="296" spans="1:38" ht="12.7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</row>
    <row r="297" spans="1:38" ht="12.7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</row>
    <row r="298" spans="1:38" ht="12.7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</row>
    <row r="299" spans="1:38" ht="12.7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</row>
    <row r="300" spans="1:38" ht="12.7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</row>
    <row r="301" spans="1:38" ht="12.7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</row>
    <row r="302" spans="1:38" ht="12.7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</row>
    <row r="303" spans="1:38" ht="12.7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</row>
    <row r="304" spans="1:38" ht="12.7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</row>
    <row r="305" spans="1:38" ht="12.7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</row>
    <row r="306" spans="1:38" ht="12.7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</row>
    <row r="307" spans="1:38" ht="12.7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</row>
    <row r="308" spans="1:38" ht="12.7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</row>
    <row r="309" spans="1:38" ht="12.7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</row>
    <row r="310" spans="1:38" ht="12.7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</row>
    <row r="311" spans="1:38" ht="12.7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</row>
    <row r="312" spans="1:38" ht="12.7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</row>
    <row r="313" spans="1:38" ht="12.7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</row>
    <row r="314" spans="1:38" ht="12.7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</row>
    <row r="315" spans="1:38" ht="12.7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</row>
    <row r="316" spans="1:38" ht="12.7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</row>
    <row r="317" spans="1:38" ht="12.7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</row>
    <row r="318" spans="1:38" ht="12.7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</row>
    <row r="319" spans="1:38" ht="12.7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</row>
    <row r="320" spans="1:38" ht="12.7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</row>
    <row r="321" spans="1:38" ht="12.7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</row>
    <row r="322" spans="1:38" ht="12.7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</row>
    <row r="323" spans="1:38" ht="12.7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</row>
    <row r="324" spans="1:38" ht="12.7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</row>
    <row r="325" spans="1:38" ht="12.7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</row>
    <row r="326" spans="1:38" ht="12.7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</row>
    <row r="327" spans="1:38" ht="12.7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</row>
    <row r="328" spans="1:38" ht="12.7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</row>
    <row r="329" spans="1:38" ht="12.7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</row>
    <row r="330" spans="1:38" ht="12.7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</row>
    <row r="331" spans="1:38" ht="12.7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</row>
    <row r="332" spans="1:38" ht="12.7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</row>
    <row r="333" spans="1:38" ht="12.7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</row>
    <row r="334" spans="1:38" ht="12.7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</row>
    <row r="335" spans="1:38" ht="12.7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</row>
    <row r="336" spans="1:38" ht="12.7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</row>
    <row r="337" spans="1:38" ht="12.7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</row>
    <row r="338" spans="1:38" ht="12.7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</row>
    <row r="339" spans="1:38" ht="12.7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</row>
    <row r="340" spans="1:38" ht="12.7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</row>
    <row r="341" spans="1:38" ht="12.7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</row>
    <row r="342" spans="1:38" ht="12.7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</row>
    <row r="343" spans="1:38" ht="12.7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</row>
    <row r="344" spans="1:38" ht="12.7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</row>
    <row r="345" spans="1:38" ht="12.7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</row>
    <row r="346" spans="1:38" ht="12.7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</row>
    <row r="347" spans="1:38" ht="12.7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</row>
    <row r="348" spans="1:38" ht="12.7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</row>
    <row r="349" spans="1:38" ht="12.7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</row>
    <row r="350" spans="1:38" ht="12.7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</row>
    <row r="351" spans="1:38" ht="12.7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</row>
    <row r="352" spans="1:38" ht="12.7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</row>
    <row r="353" spans="1:38" ht="12.7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</row>
    <row r="354" spans="1:38" ht="12.7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</row>
    <row r="355" spans="1:38" ht="12.7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</row>
    <row r="356" spans="1:38" ht="12.7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</row>
    <row r="357" spans="1:38" ht="12.7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</row>
    <row r="358" spans="1:38" ht="12.7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</row>
    <row r="359" spans="1:38" ht="12.7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</row>
    <row r="360" spans="1:38" ht="12.7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</row>
    <row r="361" spans="1:38" ht="12.7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</row>
    <row r="362" spans="1:38" ht="12.7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</row>
    <row r="363" spans="1:38" ht="12.7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</row>
    <row r="364" spans="1:38" ht="12.7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</row>
    <row r="365" spans="1:38" ht="12.7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</row>
    <row r="366" spans="1:38" ht="12.7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</row>
    <row r="367" spans="1:38" ht="12.7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</row>
    <row r="368" spans="1:38" ht="12.7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</row>
    <row r="369" spans="1:38" ht="12.7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</row>
    <row r="370" spans="1:38" ht="12.7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</row>
    <row r="371" spans="1:38" ht="12.7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</row>
    <row r="372" spans="1:38" ht="12.7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</row>
    <row r="373" spans="1:38" ht="12.7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</row>
    <row r="374" spans="1:38" ht="12.7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</row>
    <row r="375" spans="1:38" ht="12.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</row>
    <row r="376" spans="1:38" ht="12.7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</row>
    <row r="377" spans="1:38" ht="12.7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</row>
    <row r="378" spans="1:38" ht="12.7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</row>
    <row r="379" spans="1:38" ht="12.7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</row>
    <row r="380" spans="1:38" ht="12.7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</row>
    <row r="381" spans="1:38" ht="12.7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</row>
    <row r="382" spans="1:38" ht="12.7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</row>
    <row r="383" spans="1:38" ht="12.7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</row>
    <row r="384" spans="1:38" ht="12.7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</row>
    <row r="385" spans="1:38" ht="12.7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</row>
    <row r="386" spans="1:38" ht="12.7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</row>
    <row r="387" spans="1:38" ht="12.7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</row>
    <row r="388" spans="1:38" ht="12.7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</row>
    <row r="389" spans="1:38" ht="12.7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</row>
    <row r="390" spans="1:38" ht="12.7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</row>
    <row r="391" spans="1:38" ht="12.7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</row>
    <row r="392" spans="1:38" ht="12.7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</row>
    <row r="393" spans="1:38" ht="12.7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</row>
    <row r="394" spans="1:38" ht="12.7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</row>
    <row r="395" spans="1:38" ht="12.7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</row>
    <row r="396" spans="1:38" ht="12.7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</row>
    <row r="397" spans="1:38" ht="12.7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</row>
    <row r="398" spans="1:38" ht="12.7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</row>
    <row r="399" spans="1:38" ht="12.7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</row>
    <row r="400" spans="1:38" ht="12.7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</row>
    <row r="401" spans="1:38" ht="12.7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</row>
    <row r="402" spans="1:38" ht="12.7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</row>
    <row r="403" spans="1:38" ht="12.7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</row>
    <row r="404" spans="1:38" ht="12.7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</row>
    <row r="405" spans="1:38" ht="12.7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</row>
    <row r="406" spans="1:38" ht="12.7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</row>
    <row r="407" spans="1:38" ht="12.7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</row>
    <row r="408" spans="1:38" ht="12.7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</row>
    <row r="409" spans="1:38" ht="12.7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</row>
    <row r="410" spans="1:38" ht="12.7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</row>
    <row r="411" spans="1:38" ht="12.7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</row>
    <row r="412" spans="1:38" ht="12.7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</row>
    <row r="413" spans="1:38" ht="12.7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</row>
    <row r="414" spans="1:38" ht="12.7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</row>
    <row r="415" spans="1:38" ht="12.7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</row>
    <row r="416" spans="1:38" ht="12.7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</row>
    <row r="417" spans="1:38" ht="12.7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</row>
    <row r="418" spans="1:38" ht="12.7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</row>
    <row r="419" spans="1:38" ht="12.7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</row>
    <row r="420" spans="1:38" ht="12.7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</row>
    <row r="421" spans="1:38" ht="12.7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</row>
    <row r="422" spans="1:38" ht="12.7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</row>
    <row r="423" spans="1:38" ht="12.7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</row>
    <row r="424" spans="1:38" ht="12.7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</row>
    <row r="425" spans="1:38" ht="12.7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</row>
    <row r="426" spans="1:38" ht="12.7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</row>
    <row r="427" spans="1:38" ht="12.7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</row>
    <row r="428" spans="1:38" ht="12.7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</row>
    <row r="429" spans="1:38" ht="12.7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</row>
    <row r="430" spans="1:38" ht="12.7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</row>
    <row r="431" spans="1:38" ht="12.7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</row>
    <row r="432" spans="1:38" ht="12.7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</row>
    <row r="433" spans="1:38" ht="12.7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</row>
    <row r="434" spans="1:38" ht="12.7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</row>
    <row r="435" spans="1:38" ht="12.7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</row>
    <row r="436" spans="1:38" ht="12.7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</row>
    <row r="437" spans="1:38" ht="12.7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</row>
    <row r="438" spans="1:38" ht="12.75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</row>
    <row r="439" spans="1:38" ht="12.75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</row>
    <row r="440" spans="1:38" ht="12.75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</row>
    <row r="441" spans="1:38" ht="12.75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</row>
    <row r="442" spans="1:38" ht="12.75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</row>
    <row r="443" spans="1:38" ht="12.75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</row>
    <row r="444" spans="1:38" ht="12.75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</row>
    <row r="445" spans="1:38" ht="12.7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</row>
    <row r="446" spans="1:38" ht="12.75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</row>
    <row r="447" spans="1:38" ht="12.75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</row>
    <row r="448" spans="1:38" ht="12.75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</row>
    <row r="449" spans="1:38" ht="12.75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</row>
    <row r="450" spans="1:38" ht="12.7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</row>
    <row r="451" spans="1:38" ht="12.75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</row>
    <row r="452" spans="1:38" ht="12.7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</row>
    <row r="453" spans="1:38" ht="12.7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</row>
    <row r="454" spans="1:38" ht="12.7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</row>
    <row r="455" spans="1:38" ht="12.7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</row>
    <row r="456" spans="1:38" ht="12.7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</row>
    <row r="457" spans="1:38" ht="12.7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</row>
    <row r="458" spans="1:38" ht="12.75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</row>
    <row r="459" spans="1:38" ht="12.7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</row>
    <row r="460" spans="1:38" ht="12.75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</row>
    <row r="461" spans="1:38" ht="12.7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</row>
    <row r="462" spans="1:38" ht="12.75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</row>
    <row r="463" spans="1:38" ht="12.75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</row>
    <row r="464" spans="1:38" ht="12.75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</row>
    <row r="465" spans="1:38" ht="12.7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</row>
    <row r="466" spans="1:38" ht="12.7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</row>
    <row r="467" spans="1:38" ht="12.75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</row>
    <row r="468" spans="1:38" ht="12.75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</row>
    <row r="469" spans="1:38" ht="12.7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</row>
    <row r="470" spans="1:38" ht="12.7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</row>
    <row r="471" spans="1:38" ht="12.7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</row>
    <row r="472" spans="1:38" ht="12.75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</row>
    <row r="473" spans="1:38" ht="12.75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</row>
    <row r="474" spans="1:38" ht="12.75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</row>
    <row r="475" spans="1:38" ht="12.7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</row>
    <row r="476" spans="1:38" ht="12.75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</row>
    <row r="477" spans="1:38" ht="12.75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</row>
    <row r="478" spans="1:38" ht="12.75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</row>
    <row r="479" spans="1:38" ht="12.75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</row>
    <row r="480" spans="1:38" ht="12.75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</row>
    <row r="481" spans="1:38" ht="12.75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</row>
    <row r="482" spans="1:38" ht="12.75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</row>
    <row r="483" spans="1:38" ht="12.75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</row>
    <row r="484" spans="1:38" ht="12.75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</row>
    <row r="485" spans="1:38" ht="12.7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</row>
    <row r="486" spans="1:38" ht="12.75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</row>
    <row r="487" spans="1:38" ht="12.75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</row>
    <row r="488" spans="1:38" ht="12.75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</row>
    <row r="489" spans="1:38" ht="12.75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</row>
    <row r="490" spans="1:38" ht="12.75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</row>
    <row r="491" spans="1:38" ht="12.75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</row>
    <row r="492" spans="1:38" ht="12.75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</row>
    <row r="493" spans="1:38" ht="12.75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</row>
    <row r="494" spans="1:38" ht="12.75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</row>
    <row r="495" spans="1:38" ht="12.7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</row>
    <row r="496" spans="1:38" ht="12.75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</row>
    <row r="497" spans="1:38" ht="12.75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</row>
    <row r="498" spans="1:38" ht="12.75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</row>
    <row r="499" spans="1:38" ht="12.75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</row>
    <row r="500" spans="1:38" ht="12.75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</row>
    <row r="501" spans="1:38" ht="12.75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</row>
    <row r="502" spans="1:38" ht="12.75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</row>
    <row r="503" spans="1:38" ht="12.75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</row>
    <row r="504" spans="1:38" ht="12.75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</row>
    <row r="505" spans="1:38" ht="12.7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</row>
    <row r="506" spans="1:38" ht="12.75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</row>
    <row r="507" spans="1:38" ht="12.75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</row>
    <row r="508" spans="1:38" ht="12.75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</row>
    <row r="509" spans="1:38" ht="12.75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</row>
    <row r="510" spans="1:38" ht="12.75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</row>
    <row r="511" spans="1:38" ht="12.75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</row>
    <row r="512" spans="1:38" ht="12.75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</row>
    <row r="513" spans="1:38" ht="12.75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</row>
    <row r="514" spans="1:38" ht="12.75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</row>
    <row r="515" spans="1:38" ht="12.7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</row>
    <row r="516" spans="1:38" ht="12.75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</row>
    <row r="517" spans="1:38" ht="12.75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</row>
    <row r="518" spans="1:38" ht="12.75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</row>
    <row r="519" spans="1:38" ht="12.75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</row>
    <row r="520" spans="1:38" ht="12.75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</row>
    <row r="521" spans="1:38" ht="12.7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</row>
    <row r="522" spans="1:38" ht="12.7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</row>
    <row r="523" spans="1:38" ht="12.7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</row>
    <row r="524" spans="1:38" ht="12.7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</row>
    <row r="525" spans="1:38" ht="12.7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</row>
    <row r="526" spans="1:38" ht="12.7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</row>
    <row r="527" spans="1:38" ht="12.7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</row>
    <row r="528" spans="1:38" ht="12.7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</row>
    <row r="529" spans="1:38" ht="12.7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</row>
    <row r="530" spans="1:38" ht="12.7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</row>
    <row r="531" spans="1:38" ht="12.7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</row>
    <row r="532" spans="1:38" ht="12.7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</row>
    <row r="533" spans="1:38" ht="12.7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</row>
    <row r="534" spans="1:38" ht="12.7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</row>
    <row r="535" spans="1:38" ht="12.7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</row>
    <row r="536" spans="1:38" ht="12.7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</row>
    <row r="537" spans="1:38" ht="12.7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</row>
    <row r="538" spans="1:38" ht="12.7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</row>
    <row r="539" spans="1:38" ht="12.75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</row>
    <row r="540" spans="1:38" ht="12.75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</row>
    <row r="541" spans="1:38" ht="12.75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</row>
    <row r="542" spans="1:38" ht="12.75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</row>
    <row r="543" spans="1:38" ht="12.7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</row>
    <row r="544" spans="1:38" ht="12.75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</row>
    <row r="545" spans="1:38" ht="12.7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</row>
    <row r="546" spans="1:38" ht="12.75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</row>
    <row r="547" spans="1:38" ht="12.75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</row>
    <row r="548" spans="1:38" ht="12.75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</row>
    <row r="549" spans="1:38" ht="12.75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</row>
    <row r="550" spans="1:38" ht="12.7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</row>
    <row r="551" spans="1:38" ht="12.7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</row>
    <row r="552" spans="1:38" ht="12.7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</row>
    <row r="553" spans="1:38" ht="12.75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</row>
    <row r="554" spans="1:38" ht="12.7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</row>
    <row r="555" spans="1:38" ht="12.7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</row>
    <row r="556" spans="1:38" ht="12.7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</row>
    <row r="557" spans="1:38" ht="12.7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</row>
    <row r="558" spans="1:38" ht="12.75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</row>
    <row r="559" spans="1:38" ht="12.75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</row>
    <row r="560" spans="1:38" ht="12.75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</row>
    <row r="561" spans="1:38" ht="12.75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</row>
    <row r="562" spans="1:38" ht="12.75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</row>
    <row r="563" spans="1:38" ht="12.75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</row>
    <row r="564" spans="1:38" ht="12.75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</row>
    <row r="565" spans="1:38" ht="12.7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</row>
    <row r="566" spans="1:38" ht="12.7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</row>
    <row r="567" spans="1:38" ht="12.75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</row>
    <row r="568" spans="1:38" ht="12.75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</row>
    <row r="569" spans="1:38" ht="12.75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</row>
    <row r="570" spans="1:38" ht="12.75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</row>
    <row r="571" spans="1:38" ht="12.75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</row>
    <row r="572" spans="1:38" ht="12.75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</row>
    <row r="573" spans="1:38" ht="12.75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</row>
    <row r="574" spans="1:38" ht="12.75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</row>
    <row r="575" spans="1:38" ht="12.7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</row>
    <row r="576" spans="1:38" ht="12.75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</row>
    <row r="577" spans="1:38" ht="12.75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</row>
    <row r="578" spans="1:38" ht="12.75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</row>
    <row r="579" spans="1:38" ht="12.75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</row>
    <row r="580" spans="1:38" ht="12.75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</row>
    <row r="581" spans="1:38" ht="12.75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</row>
    <row r="582" spans="1:38" ht="12.75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</row>
    <row r="583" spans="1:38" ht="12.75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</row>
    <row r="584" spans="1:38" ht="12.75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</row>
    <row r="585" spans="1:38" ht="12.7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</row>
    <row r="586" spans="1:38" ht="12.75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</row>
    <row r="587" spans="1:38" ht="12.75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</row>
    <row r="588" spans="1:38" ht="12.75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</row>
    <row r="589" spans="1:38" ht="12.75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</row>
    <row r="590" spans="1:38" ht="12.75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</row>
    <row r="591" spans="1:38" ht="12.75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</row>
    <row r="592" spans="1:38" ht="12.75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</row>
    <row r="593" spans="1:38" ht="12.75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</row>
    <row r="594" spans="1:38" ht="12.75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</row>
    <row r="595" spans="1:38" ht="12.7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</row>
    <row r="596" spans="1:38" ht="12.75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</row>
    <row r="597" spans="1:38" ht="12.75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</row>
    <row r="598" spans="1:38" ht="12.75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</row>
    <row r="599" spans="1:38" ht="12.75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</row>
    <row r="600" spans="1:38" ht="12.75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</row>
    <row r="601" spans="1:38" ht="12.75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</row>
    <row r="602" spans="1:38" ht="12.75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</row>
    <row r="603" spans="1:38" ht="12.75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</row>
    <row r="604" spans="1:38" ht="12.75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</row>
    <row r="605" spans="1:38" ht="12.7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</row>
    <row r="606" spans="1:38" ht="12.75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</row>
    <row r="607" spans="1:38" ht="12.75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</row>
    <row r="608" spans="1:38" ht="12.75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</row>
    <row r="609" spans="1:38" ht="12.75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</row>
    <row r="610" spans="1:38" ht="12.75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</row>
    <row r="611" spans="1:38" ht="12.75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</row>
    <row r="612" spans="1:38" ht="12.75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</row>
    <row r="613" spans="1:38" ht="12.75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</row>
    <row r="614" spans="1:38" ht="12.75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</row>
    <row r="615" spans="1:38" ht="12.7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</row>
    <row r="616" spans="1:38" ht="12.75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</row>
    <row r="617" spans="1:38" ht="12.75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</row>
    <row r="618" spans="1:38" ht="12.75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</row>
    <row r="619" spans="1:38" ht="12.75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</row>
    <row r="620" spans="1:38" ht="12.75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</row>
    <row r="621" spans="1:38" ht="12.75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</row>
    <row r="622" spans="1:38" ht="12.75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</row>
    <row r="623" spans="1:38" ht="12.75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</row>
    <row r="624" spans="1:38" ht="12.75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</row>
    <row r="625" spans="1:38" ht="12.7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</row>
    <row r="626" spans="1:38" ht="12.75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</row>
    <row r="627" spans="1:38" ht="12.75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</row>
    <row r="628" spans="1:38" ht="12.75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</row>
    <row r="629" spans="1:38" ht="12.75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</row>
    <row r="630" spans="1:38" ht="12.75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</row>
    <row r="631" spans="1:38" ht="12.75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</row>
    <row r="632" spans="1:38" ht="12.75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</row>
    <row r="633" spans="1:38" ht="12.75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</row>
    <row r="634" spans="1:38" ht="12.75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</row>
    <row r="635" spans="1:38" ht="12.7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</row>
    <row r="636" spans="1:38" ht="12.75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</row>
    <row r="637" spans="1:38" ht="12.75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</row>
    <row r="638" spans="1:38" ht="12.75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</row>
    <row r="639" spans="1:38" ht="12.75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</row>
    <row r="640" spans="1:38" ht="12.75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</row>
    <row r="641" spans="1:38" ht="12.75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</row>
    <row r="642" spans="1:38" ht="12.75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</row>
    <row r="643" spans="1:38" ht="12.75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</row>
    <row r="644" spans="1:38" ht="12.75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</row>
    <row r="645" spans="1:38" ht="12.7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</row>
    <row r="646" spans="1:38" ht="12.75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</row>
    <row r="647" spans="1:38" ht="12.75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</row>
    <row r="648" spans="1:38" ht="12.75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</row>
    <row r="649" spans="1:38" ht="12.75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</row>
    <row r="650" spans="1:38" ht="12.75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</row>
    <row r="651" spans="1:38" ht="12.75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</row>
    <row r="652" spans="1:38" ht="12.75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</row>
    <row r="653" spans="1:38" ht="12.75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</row>
    <row r="654" spans="1:38" ht="12.75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</row>
    <row r="655" spans="1:38" ht="12.7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</row>
    <row r="656" spans="1:38" ht="12.75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</row>
    <row r="657" spans="1:38" ht="12.75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</row>
    <row r="658" spans="1:38" ht="12.75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</row>
    <row r="659" spans="1:38" ht="12.75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</row>
    <row r="660" spans="1:38" ht="12.75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</row>
    <row r="661" spans="1:38" ht="12.75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</row>
    <row r="662" spans="1:38" ht="12.75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</row>
    <row r="663" spans="1:38" ht="12.75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</row>
    <row r="664" spans="1:38" ht="12.75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</row>
    <row r="665" spans="1:38" ht="12.7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</row>
    <row r="666" spans="1:38" ht="12.75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</row>
    <row r="667" spans="1:38" ht="12.75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</row>
    <row r="668" spans="1:38" ht="12.75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</row>
    <row r="669" spans="1:38" ht="12.75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</row>
    <row r="670" spans="1:38" ht="12.75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</row>
    <row r="671" spans="1:38" ht="12.75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</row>
    <row r="672" spans="1:38" ht="12.75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</row>
    <row r="673" spans="1:38" ht="12.75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</row>
    <row r="674" spans="1:38" ht="12.75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</row>
    <row r="675" spans="1:38" ht="12.7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</row>
    <row r="676" spans="1:38" ht="12.75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</row>
    <row r="677" spans="1:38" ht="12.75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</row>
    <row r="678" spans="1:38" ht="12.75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</row>
    <row r="679" spans="1:38" ht="12.75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</row>
    <row r="680" spans="1:38" ht="12.75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</row>
    <row r="681" spans="1:38" ht="12.75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</row>
    <row r="682" spans="1:38" ht="12.75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</row>
    <row r="683" spans="1:38" ht="12.75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</row>
    <row r="684" spans="1:38" ht="12.75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</row>
    <row r="685" spans="1:38" ht="12.7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</row>
    <row r="686" spans="1:38" ht="12.75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</row>
    <row r="687" spans="1:38" ht="12.75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</row>
    <row r="688" spans="1:38" ht="12.75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</row>
    <row r="689" spans="1:38" ht="12.75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</row>
    <row r="690" spans="1:38" ht="12.75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</row>
    <row r="691" spans="1:38" ht="12.75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</row>
    <row r="692" spans="1:38" ht="12.75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</row>
    <row r="693" spans="1:38" ht="12.75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</row>
    <row r="694" spans="1:38" ht="12.75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</row>
    <row r="695" spans="1:38" ht="12.7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</row>
    <row r="696" spans="1:38" ht="12.75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</row>
    <row r="697" spans="1:38" ht="12.75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</row>
    <row r="698" spans="1:38" ht="12.75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</row>
    <row r="699" spans="1:38" ht="12.75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</row>
    <row r="700" spans="1:38" ht="12.75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</row>
    <row r="701" spans="1:38" ht="12.75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</row>
    <row r="702" spans="1:38" ht="12.75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</row>
    <row r="703" spans="1:38" ht="12.75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</row>
    <row r="704" spans="1:38" ht="12.75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</row>
    <row r="705" spans="1:38" ht="12.7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</row>
    <row r="706" spans="1:38" ht="12.75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</row>
    <row r="707" spans="1:38" ht="12.75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</row>
    <row r="708" spans="1:38" ht="12.75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</row>
    <row r="709" spans="1:38" ht="12.75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</row>
    <row r="710" spans="1:38" ht="12.75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</row>
    <row r="711" spans="1:38" ht="12.75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</row>
    <row r="712" spans="1:38" ht="12.75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</row>
    <row r="713" spans="1:38" ht="12.75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</row>
    <row r="714" spans="1:38" ht="12.75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</row>
    <row r="715" spans="1:38" ht="12.7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</row>
    <row r="716" spans="1:38" ht="12.75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</row>
    <row r="717" spans="1:38" ht="12.75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</row>
    <row r="718" spans="1:38" ht="12.75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</row>
    <row r="719" spans="1:38" ht="12.75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</row>
    <row r="720" spans="1:38" ht="12.75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</row>
    <row r="721" spans="1:38" ht="12.75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</row>
    <row r="722" spans="1:38" ht="12.75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</row>
    <row r="723" spans="1:38" ht="12.75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</row>
    <row r="724" spans="1:38" ht="12.75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</row>
    <row r="725" spans="1:38" ht="12.7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</row>
    <row r="726" spans="1:38" ht="12.75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</row>
    <row r="727" spans="1:38" ht="12.75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</row>
    <row r="728" spans="1:38" ht="12.75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</row>
    <row r="729" spans="1:38" ht="12.75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</row>
    <row r="730" spans="1:38" ht="12.75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</row>
    <row r="731" spans="1:38" ht="12.75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</row>
    <row r="732" spans="1:38" ht="12.75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</row>
    <row r="733" spans="1:38" ht="12.75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</row>
    <row r="734" spans="1:38" ht="12.75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</row>
    <row r="735" spans="1:38" ht="12.7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</row>
    <row r="736" spans="1:38" ht="12.75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</row>
    <row r="737" spans="1:38" ht="12.75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</row>
    <row r="738" spans="1:38" ht="12.75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</row>
  </sheetData>
  <printOptions horizontalCentered="1" verticalCentered="1"/>
  <pageMargins left="0" right="0" top="0" bottom="0" header="0.5" footer="0.25"/>
  <pageSetup fitToHeight="1" fitToWidth="1" horizontalDpi="300" verticalDpi="300" orientation="portrait" paperSize="9" scale="87" r:id="rId3"/>
  <headerFooter alignWithMargins="0">
    <oddFooter>&amp;C4</oddFooter>
  </headerFooter>
  <legacyDrawing r:id="rId2"/>
  <oleObjects>
    <oleObject progId="MS_ClipArt_Gallery" shapeId="7210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75" workbookViewId="0" topLeftCell="A1">
      <selection activeCell="G14" sqref="G14"/>
    </sheetView>
  </sheetViews>
  <sheetFormatPr defaultColWidth="9.140625" defaultRowHeight="12.75"/>
  <cols>
    <col min="3" max="3" width="18.28125" style="0" customWidth="1"/>
    <col min="4" max="8" width="13.7109375" style="0" customWidth="1"/>
    <col min="9" max="9" width="15.140625" style="0" hidden="1" customWidth="1"/>
    <col min="10" max="11" width="13.7109375" style="0" customWidth="1"/>
    <col min="13" max="13" width="9.28125" style="0" bestFit="1" customWidth="1"/>
  </cols>
  <sheetData>
    <row r="1" spans="1:11" ht="27.75">
      <c r="A1" s="156" t="s">
        <v>10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3" ht="31.5" customHeight="1">
      <c r="A2" s="153" t="s">
        <v>175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33" customHeight="1">
      <c r="A3" s="153" t="s">
        <v>165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  <c r="M3" s="154"/>
    </row>
    <row r="4" spans="1:11" s="36" customFormat="1" ht="18">
      <c r="A4" s="158" t="s">
        <v>64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>
      <c r="A6" s="18"/>
      <c r="B6" s="18"/>
      <c r="C6" s="18"/>
      <c r="D6" s="13"/>
      <c r="E6" s="13"/>
      <c r="F6" s="13"/>
      <c r="G6" s="13" t="s">
        <v>45</v>
      </c>
      <c r="H6" s="13"/>
      <c r="I6" s="13" t="s">
        <v>54</v>
      </c>
      <c r="J6" s="13"/>
      <c r="K6" s="18"/>
    </row>
    <row r="7" spans="1:11" ht="15">
      <c r="A7" s="18"/>
      <c r="B7" s="18"/>
      <c r="C7" s="18"/>
      <c r="D7" s="13" t="s">
        <v>46</v>
      </c>
      <c r="E7" s="13" t="s">
        <v>47</v>
      </c>
      <c r="F7" s="13" t="s">
        <v>48</v>
      </c>
      <c r="G7" s="13" t="s">
        <v>49</v>
      </c>
      <c r="H7" s="13" t="s">
        <v>50</v>
      </c>
      <c r="I7" s="13" t="s">
        <v>68</v>
      </c>
      <c r="J7" s="13" t="s">
        <v>51</v>
      </c>
      <c r="K7" s="13"/>
    </row>
    <row r="8" spans="1:11" ht="15">
      <c r="A8" s="18"/>
      <c r="B8" s="18"/>
      <c r="C8" s="18"/>
      <c r="D8" s="13" t="s">
        <v>52</v>
      </c>
      <c r="E8" s="13" t="s">
        <v>53</v>
      </c>
      <c r="F8" s="13" t="s">
        <v>54</v>
      </c>
      <c r="G8" s="13" t="s">
        <v>54</v>
      </c>
      <c r="H8" s="13" t="s">
        <v>54</v>
      </c>
      <c r="I8" s="13" t="s">
        <v>69</v>
      </c>
      <c r="J8" s="13" t="s">
        <v>55</v>
      </c>
      <c r="K8" s="13" t="s">
        <v>56</v>
      </c>
    </row>
    <row r="9" spans="1:11" ht="15">
      <c r="A9" s="18"/>
      <c r="B9" s="18"/>
      <c r="C9" s="18"/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/>
      <c r="J9" s="13" t="s">
        <v>4</v>
      </c>
      <c r="K9" s="13" t="s">
        <v>4</v>
      </c>
    </row>
    <row r="10" spans="1:11" ht="13.5" customHeight="1">
      <c r="A10" s="18"/>
      <c r="B10" s="18"/>
      <c r="C10" s="18"/>
      <c r="D10" s="21"/>
      <c r="E10" s="21"/>
      <c r="F10" s="21"/>
      <c r="G10" s="21"/>
      <c r="H10" s="21"/>
      <c r="I10" s="21"/>
      <c r="J10" s="21"/>
      <c r="K10" s="18"/>
    </row>
    <row r="11" spans="1:11" ht="14.25">
      <c r="A11" s="18" t="s">
        <v>78</v>
      </c>
      <c r="B11" s="18"/>
      <c r="C11" s="18"/>
      <c r="D11" s="78">
        <v>169815</v>
      </c>
      <c r="E11" s="78">
        <v>329798</v>
      </c>
      <c r="F11" s="78">
        <v>6249</v>
      </c>
      <c r="G11" s="78">
        <v>24990</v>
      </c>
      <c r="H11" s="78">
        <v>240</v>
      </c>
      <c r="I11" s="78">
        <v>0</v>
      </c>
      <c r="J11" s="78">
        <f>-881134+14703</f>
        <v>-866431</v>
      </c>
      <c r="K11" s="78">
        <f>SUM(D11:J11)</f>
        <v>-335339</v>
      </c>
    </row>
    <row r="12" spans="1:3" ht="14.25">
      <c r="A12" s="18"/>
      <c r="B12" s="18"/>
      <c r="C12" s="18"/>
    </row>
    <row r="13" spans="1:11" ht="13.5" customHeight="1">
      <c r="A13" s="18" t="s">
        <v>77</v>
      </c>
      <c r="B13" s="18"/>
      <c r="C13" s="18"/>
      <c r="D13" s="78"/>
      <c r="E13" s="78"/>
      <c r="F13" s="78"/>
      <c r="G13" s="78">
        <v>0</v>
      </c>
      <c r="H13" s="78"/>
      <c r="I13" s="78"/>
      <c r="J13" s="78"/>
      <c r="K13" s="78">
        <f>SUM(D13:J13)</f>
        <v>0</v>
      </c>
    </row>
    <row r="14" spans="1:11" ht="13.5" customHeight="1">
      <c r="A14" s="18"/>
      <c r="B14" s="18"/>
      <c r="C14" s="18"/>
      <c r="D14" s="78"/>
      <c r="E14" s="78"/>
      <c r="F14" s="78"/>
      <c r="G14" s="78"/>
      <c r="H14" s="78"/>
      <c r="I14" s="78"/>
      <c r="J14" s="78"/>
      <c r="K14" s="78"/>
    </row>
    <row r="15" spans="1:11" ht="13.5" customHeight="1">
      <c r="A15" s="18" t="s">
        <v>80</v>
      </c>
      <c r="B15" s="18"/>
      <c r="C15" s="18"/>
      <c r="D15" s="78"/>
      <c r="E15" s="78"/>
      <c r="F15" s="78">
        <v>0</v>
      </c>
      <c r="G15" s="78"/>
      <c r="H15" s="78"/>
      <c r="I15" s="78"/>
      <c r="J15" s="78"/>
      <c r="K15" s="78">
        <f>SUM(D15:J15)</f>
        <v>0</v>
      </c>
    </row>
    <row r="16" spans="1:11" ht="13.5" customHeight="1">
      <c r="A16" s="18"/>
      <c r="B16" s="18"/>
      <c r="C16" s="18"/>
      <c r="D16" s="78"/>
      <c r="E16" s="78"/>
      <c r="F16" s="78"/>
      <c r="G16" s="78"/>
      <c r="H16" s="78"/>
      <c r="I16" s="78"/>
      <c r="J16" s="78"/>
      <c r="K16" s="78"/>
    </row>
    <row r="17" spans="1:11" ht="14.25">
      <c r="A17" s="18" t="s">
        <v>82</v>
      </c>
      <c r="B17" s="18"/>
      <c r="C17" s="18"/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f>+'is'!M27</f>
        <v>-7631</v>
      </c>
      <c r="K17" s="79">
        <f>SUM(D17:J17)</f>
        <v>-7631</v>
      </c>
    </row>
    <row r="18" spans="1:11" ht="13.5" customHeight="1">
      <c r="A18" s="18"/>
      <c r="B18" s="18"/>
      <c r="C18" s="18"/>
      <c r="D18" s="78"/>
      <c r="E18" s="78"/>
      <c r="F18" s="78"/>
      <c r="G18" s="78"/>
      <c r="H18" s="78"/>
      <c r="I18" s="78"/>
      <c r="J18" s="78"/>
      <c r="K18" s="78"/>
    </row>
    <row r="19" spans="1:11" ht="15" thickBot="1">
      <c r="A19" s="18" t="s">
        <v>168</v>
      </c>
      <c r="B19" s="18"/>
      <c r="C19" s="18"/>
      <c r="D19" s="80">
        <f>SUM(D11:D17)</f>
        <v>169815</v>
      </c>
      <c r="E19" s="80">
        <f aca="true" t="shared" si="0" ref="E19:J19">SUM(E11:E17)</f>
        <v>329798</v>
      </c>
      <c r="F19" s="80">
        <f t="shared" si="0"/>
        <v>6249</v>
      </c>
      <c r="G19" s="80">
        <f t="shared" si="0"/>
        <v>24990</v>
      </c>
      <c r="H19" s="80">
        <f t="shared" si="0"/>
        <v>240</v>
      </c>
      <c r="I19" s="80">
        <f t="shared" si="0"/>
        <v>0</v>
      </c>
      <c r="J19" s="80">
        <f t="shared" si="0"/>
        <v>-874062</v>
      </c>
      <c r="K19" s="80">
        <f>SUM(K11:K17)</f>
        <v>-342970</v>
      </c>
    </row>
    <row r="20" spans="1:11" ht="13.5" customHeight="1" thickTop="1">
      <c r="A20" s="18"/>
      <c r="B20" s="18"/>
      <c r="C20" s="18"/>
      <c r="D20" s="84"/>
      <c r="E20" s="84"/>
      <c r="F20" s="84"/>
      <c r="G20" s="84"/>
      <c r="H20" s="84"/>
      <c r="I20" s="84"/>
      <c r="J20" s="84"/>
      <c r="K20" s="84"/>
    </row>
    <row r="21" spans="1:11" ht="13.5" customHeight="1">
      <c r="A21" s="18"/>
      <c r="B21" s="18"/>
      <c r="C21" s="18"/>
      <c r="D21" s="84"/>
      <c r="E21" s="84"/>
      <c r="F21" s="84"/>
      <c r="G21" s="84"/>
      <c r="H21" s="84"/>
      <c r="I21" s="84"/>
      <c r="J21" s="84"/>
      <c r="K21" s="84"/>
    </row>
    <row r="22" spans="1:11" ht="14.25">
      <c r="A22" s="18" t="s">
        <v>167</v>
      </c>
      <c r="B22" s="18"/>
      <c r="C22" s="18"/>
      <c r="D22" s="78">
        <v>169815</v>
      </c>
      <c r="E22" s="78">
        <v>329798</v>
      </c>
      <c r="F22" s="78">
        <v>6249</v>
      </c>
      <c r="G22" s="78">
        <v>24990</v>
      </c>
      <c r="H22" s="78">
        <v>240</v>
      </c>
      <c r="I22" s="78">
        <v>0</v>
      </c>
      <c r="J22" s="78">
        <f>-907991+14703</f>
        <v>-893288</v>
      </c>
      <c r="K22" s="78">
        <f>SUM(D22:J22)</f>
        <v>-362196</v>
      </c>
    </row>
    <row r="23" spans="1:11" ht="13.5" customHeight="1">
      <c r="A23" s="18"/>
      <c r="B23" s="18"/>
      <c r="C23" s="18"/>
      <c r="D23" s="78"/>
      <c r="E23" s="78"/>
      <c r="F23" s="78"/>
      <c r="G23" s="78"/>
      <c r="H23" s="78"/>
      <c r="I23" s="78"/>
      <c r="J23" s="78"/>
      <c r="K23" s="78"/>
    </row>
    <row r="24" spans="1:11" ht="13.5" customHeight="1">
      <c r="A24" s="18" t="s">
        <v>77</v>
      </c>
      <c r="B24" s="18"/>
      <c r="C24" s="18"/>
      <c r="D24" s="78">
        <v>0</v>
      </c>
      <c r="E24" s="78">
        <v>0</v>
      </c>
      <c r="F24" s="78">
        <v>0</v>
      </c>
      <c r="G24" s="78"/>
      <c r="H24" s="78">
        <v>0</v>
      </c>
      <c r="I24" s="78">
        <v>0</v>
      </c>
      <c r="J24" s="78">
        <v>0</v>
      </c>
      <c r="K24" s="78">
        <f>SUM(D24:J24)</f>
        <v>0</v>
      </c>
    </row>
    <row r="25" spans="1:11" ht="13.5" customHeight="1">
      <c r="A25" s="18"/>
      <c r="B25" s="18"/>
      <c r="C25" s="18"/>
      <c r="D25" s="78"/>
      <c r="E25" s="78"/>
      <c r="F25" s="78"/>
      <c r="G25" s="78"/>
      <c r="H25" s="78"/>
      <c r="I25" s="78"/>
      <c r="J25" s="78"/>
      <c r="K25" s="78"/>
    </row>
    <row r="26" spans="1:11" ht="13.5" customHeight="1">
      <c r="A26" s="18" t="s">
        <v>80</v>
      </c>
      <c r="B26" s="18"/>
      <c r="C26" s="18"/>
      <c r="D26" s="78"/>
      <c r="E26" s="78"/>
      <c r="F26" s="78">
        <v>0</v>
      </c>
      <c r="G26" s="78"/>
      <c r="H26" s="78"/>
      <c r="I26" s="78"/>
      <c r="J26" s="78"/>
      <c r="K26" s="78">
        <f>SUM(D26:J26)</f>
        <v>0</v>
      </c>
    </row>
    <row r="27" spans="1:11" ht="13.5" customHeight="1">
      <c r="A27" s="18"/>
      <c r="B27" s="18"/>
      <c r="C27" s="18"/>
      <c r="D27" s="78"/>
      <c r="E27" s="78"/>
      <c r="F27" s="78"/>
      <c r="G27" s="78"/>
      <c r="H27" s="78"/>
      <c r="I27" s="78"/>
      <c r="J27" s="78"/>
      <c r="K27" s="78"/>
    </row>
    <row r="28" spans="1:11" ht="14.25">
      <c r="A28" s="18" t="s">
        <v>82</v>
      </c>
      <c r="B28" s="18"/>
      <c r="C28" s="18"/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f>+'is'!K27</f>
        <v>-7224</v>
      </c>
      <c r="K28" s="79">
        <f>SUM(D28:J28)</f>
        <v>-7224</v>
      </c>
    </row>
    <row r="29" spans="1:11" ht="13.5" customHeight="1">
      <c r="A29" s="18"/>
      <c r="B29" s="18"/>
      <c r="C29" s="18"/>
      <c r="D29" s="78"/>
      <c r="E29" s="78"/>
      <c r="F29" s="78"/>
      <c r="G29" s="78"/>
      <c r="H29" s="78"/>
      <c r="I29" s="78"/>
      <c r="J29" s="78"/>
      <c r="K29" s="78"/>
    </row>
    <row r="30" spans="1:13" ht="15" thickBot="1">
      <c r="A30" s="18" t="s">
        <v>169</v>
      </c>
      <c r="B30" s="18"/>
      <c r="C30" s="18"/>
      <c r="D30" s="80">
        <f aca="true" t="shared" si="1" ref="D30:K30">SUM(D22:D29)</f>
        <v>169815</v>
      </c>
      <c r="E30" s="80">
        <f t="shared" si="1"/>
        <v>329798</v>
      </c>
      <c r="F30" s="80">
        <f t="shared" si="1"/>
        <v>6249</v>
      </c>
      <c r="G30" s="80">
        <f t="shared" si="1"/>
        <v>24990</v>
      </c>
      <c r="H30" s="80">
        <f t="shared" si="1"/>
        <v>240</v>
      </c>
      <c r="I30" s="80">
        <f t="shared" si="1"/>
        <v>0</v>
      </c>
      <c r="J30" s="80">
        <f t="shared" si="1"/>
        <v>-900512</v>
      </c>
      <c r="K30" s="80">
        <f t="shared" si="1"/>
        <v>-369420</v>
      </c>
      <c r="M30" s="104"/>
    </row>
    <row r="31" spans="1:11" ht="15" thickTop="1">
      <c r="A31" s="18"/>
      <c r="B31" s="18"/>
      <c r="C31" s="18"/>
      <c r="D31" s="84"/>
      <c r="E31" s="84"/>
      <c r="F31" s="84"/>
      <c r="G31" s="84"/>
      <c r="H31" s="84"/>
      <c r="I31" s="84"/>
      <c r="J31" s="84"/>
      <c r="K31" s="84"/>
    </row>
    <row r="32" spans="1:11" ht="14.25">
      <c r="A32" s="18"/>
      <c r="B32" s="18"/>
      <c r="C32" s="18"/>
      <c r="D32" s="84"/>
      <c r="E32" s="84"/>
      <c r="F32" s="84"/>
      <c r="G32" s="84"/>
      <c r="H32" s="84"/>
      <c r="I32" s="84"/>
      <c r="J32" s="84"/>
      <c r="K32" s="84"/>
    </row>
    <row r="33" spans="1:11" ht="14.25">
      <c r="A33" s="18"/>
      <c r="B33" s="18"/>
      <c r="C33" s="18"/>
      <c r="D33" s="84"/>
      <c r="E33" s="84"/>
      <c r="F33" s="84"/>
      <c r="G33" s="84"/>
      <c r="H33" s="84"/>
      <c r="I33" s="84"/>
      <c r="J33" s="84"/>
      <c r="K33" s="84"/>
    </row>
    <row r="34" spans="1:11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ht="14.25">
      <c r="A35" s="82" t="s">
        <v>81</v>
      </c>
    </row>
    <row r="40" spans="4:7" ht="20.25">
      <c r="D40" s="34" t="s">
        <v>75</v>
      </c>
      <c r="E40" s="34"/>
      <c r="F40" s="35" t="s">
        <v>76</v>
      </c>
      <c r="G40" s="35"/>
    </row>
  </sheetData>
  <mergeCells count="4">
    <mergeCell ref="A1:K1"/>
    <mergeCell ref="A4:K4"/>
    <mergeCell ref="A2:M2"/>
    <mergeCell ref="A3:M3"/>
  </mergeCells>
  <printOptions horizontalCentered="1"/>
  <pageMargins left="0" right="0" top="0.75" bottom="0" header="0.5" footer="0.25"/>
  <pageSetup fitToHeight="1" fitToWidth="1" horizontalDpi="300" verticalDpi="300" orientation="landscape" paperSize="9" scale="84" r:id="rId3"/>
  <headerFooter alignWithMargins="0">
    <oddFooter>&amp;C3</oddFooter>
  </headerFooter>
  <legacyDrawing r:id="rId2"/>
  <oleObjects>
    <oleObject progId="MS_ClipArt_Gallery" shapeId="7356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s0029tbs</cp:lastModifiedBy>
  <cp:lastPrinted>2006-11-17T07:52:07Z</cp:lastPrinted>
  <dcterms:created xsi:type="dcterms:W3CDTF">2000-08-28T01:11:02Z</dcterms:created>
  <dcterms:modified xsi:type="dcterms:W3CDTF">2006-11-17T07:52:59Z</dcterms:modified>
  <cp:category/>
  <cp:version/>
  <cp:contentType/>
  <cp:contentStatus/>
</cp:coreProperties>
</file>